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\Adrian\Behaviour Partnerships\LA\19-20\Year 11 Leavers\Received\"/>
    </mc:Choice>
  </mc:AlternateContent>
  <xr:revisionPtr revIDLastSave="0" documentId="8_{E1DAE932-25B7-4FD6-9358-EEE31D3BC9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eavers" sheetId="1" r:id="rId1"/>
    <sheet name="Summary" sheetId="3" r:id="rId2"/>
    <sheet name="Year on year" sheetId="4" r:id="rId3"/>
    <sheet name="Data Validation" sheetId="2" state="hidden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1" i="4" l="1"/>
  <c r="T41" i="4"/>
  <c r="R41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T36" i="4" l="1"/>
  <c r="T37" i="4"/>
  <c r="T38" i="4"/>
  <c r="T32" i="4"/>
  <c r="T33" i="4"/>
  <c r="T34" i="4"/>
  <c r="T35" i="4"/>
  <c r="T30" i="4"/>
  <c r="T29" i="4"/>
  <c r="T28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S23" i="4"/>
  <c r="S22" i="4"/>
  <c r="R22" i="4"/>
  <c r="P23" i="4"/>
  <c r="M23" i="4"/>
  <c r="J23" i="4"/>
  <c r="G23" i="4"/>
  <c r="D23" i="4"/>
  <c r="P9" i="4"/>
  <c r="Q9" i="4"/>
  <c r="R9" i="4"/>
  <c r="S9" i="4"/>
  <c r="T9" i="4"/>
  <c r="S10" i="4"/>
  <c r="T10" i="4"/>
  <c r="S12" i="4"/>
  <c r="T12" i="4"/>
  <c r="S15" i="4"/>
  <c r="T15" i="4"/>
  <c r="S17" i="4"/>
  <c r="T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T31" i="4" l="1"/>
  <c r="S16" i="4" l="1"/>
  <c r="T16" i="4"/>
  <c r="S13" i="4"/>
  <c r="T13" i="4"/>
  <c r="S14" i="4"/>
  <c r="T14" i="4"/>
  <c r="S11" i="4"/>
  <c r="T11" i="4"/>
  <c r="S7" i="4"/>
  <c r="T7" i="4"/>
  <c r="S8" i="4"/>
  <c r="T8" i="4"/>
  <c r="R7" i="4"/>
  <c r="R8" i="4"/>
  <c r="R11" i="4"/>
  <c r="R13" i="4"/>
  <c r="R14" i="4"/>
  <c r="R16" i="4"/>
  <c r="S28" i="4"/>
  <c r="S29" i="4"/>
  <c r="S30" i="4"/>
  <c r="S32" i="4"/>
  <c r="S33" i="4"/>
  <c r="S34" i="4"/>
  <c r="S35" i="4"/>
  <c r="S36" i="4"/>
  <c r="S37" i="4"/>
  <c r="S38" i="4"/>
  <c r="R29" i="4"/>
  <c r="R30" i="4"/>
  <c r="R32" i="4"/>
  <c r="R33" i="4"/>
  <c r="R34" i="4"/>
  <c r="R36" i="4"/>
  <c r="R37" i="4"/>
  <c r="R38" i="4"/>
  <c r="S39" i="4"/>
  <c r="T39" i="4"/>
  <c r="P35" i="4"/>
  <c r="M35" i="4"/>
  <c r="J35" i="4"/>
  <c r="G35" i="4"/>
  <c r="D35" i="4"/>
  <c r="D31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6" i="4"/>
  <c r="T6" i="4"/>
  <c r="O53" i="4"/>
  <c r="L53" i="4"/>
  <c r="I53" i="4"/>
  <c r="F53" i="4"/>
  <c r="C53" i="4"/>
  <c r="O52" i="4"/>
  <c r="L52" i="4"/>
  <c r="I52" i="4"/>
  <c r="F52" i="4"/>
  <c r="C52" i="4"/>
  <c r="O51" i="4"/>
  <c r="L51" i="4"/>
  <c r="I51" i="4"/>
  <c r="F51" i="4"/>
  <c r="C51" i="4"/>
  <c r="O50" i="4"/>
  <c r="L50" i="4"/>
  <c r="I50" i="4"/>
  <c r="F50" i="4"/>
  <c r="C50" i="4"/>
  <c r="O49" i="4"/>
  <c r="L49" i="4"/>
  <c r="I49" i="4"/>
  <c r="F49" i="4"/>
  <c r="C49" i="4"/>
  <c r="O48" i="4"/>
  <c r="L48" i="4"/>
  <c r="I48" i="4"/>
  <c r="F48" i="4"/>
  <c r="C48" i="4"/>
  <c r="O47" i="4"/>
  <c r="L47" i="4"/>
  <c r="I47" i="4"/>
  <c r="F47" i="4"/>
  <c r="C47" i="4"/>
  <c r="O35" i="4"/>
  <c r="L35" i="4"/>
  <c r="I35" i="4"/>
  <c r="F35" i="4"/>
  <c r="R35" i="4" s="1"/>
  <c r="C35" i="4"/>
  <c r="C39" i="4" s="1"/>
  <c r="L39" i="4"/>
  <c r="C31" i="4"/>
  <c r="O28" i="4"/>
  <c r="I28" i="4"/>
  <c r="F28" i="4"/>
  <c r="O22" i="4"/>
  <c r="L22" i="4"/>
  <c r="I22" i="4"/>
  <c r="F22" i="4"/>
  <c r="C22" i="4"/>
  <c r="O16" i="4"/>
  <c r="I16" i="4"/>
  <c r="F16" i="4"/>
  <c r="C16" i="4"/>
  <c r="O14" i="4"/>
  <c r="I14" i="4"/>
  <c r="F14" i="4"/>
  <c r="C14" i="4"/>
  <c r="O11" i="4"/>
  <c r="L11" i="4"/>
  <c r="I11" i="4"/>
  <c r="F11" i="4"/>
  <c r="C11" i="4"/>
  <c r="O8" i="4"/>
  <c r="L8" i="4"/>
  <c r="I8" i="4"/>
  <c r="F8" i="4"/>
  <c r="C8" i="4"/>
  <c r="O7" i="4"/>
  <c r="L7" i="4"/>
  <c r="I7" i="4"/>
  <c r="F7" i="4"/>
  <c r="C7" i="4"/>
  <c r="O6" i="4"/>
  <c r="L6" i="4"/>
  <c r="I6" i="4"/>
  <c r="F6" i="4"/>
  <c r="C6" i="4"/>
  <c r="C12" i="4" s="1"/>
  <c r="R48" i="4" l="1"/>
  <c r="R52" i="4"/>
  <c r="R50" i="4"/>
  <c r="R47" i="4"/>
  <c r="R28" i="4"/>
  <c r="R6" i="4"/>
  <c r="R49" i="4"/>
  <c r="R51" i="4"/>
  <c r="R53" i="4"/>
  <c r="O23" i="4"/>
  <c r="F9" i="4"/>
  <c r="C23" i="4"/>
  <c r="I9" i="4"/>
  <c r="L9" i="4"/>
  <c r="C17" i="4"/>
  <c r="F23" i="4"/>
  <c r="C15" i="4"/>
  <c r="L23" i="4"/>
  <c r="C40" i="4"/>
  <c r="F39" i="4"/>
  <c r="I39" i="4"/>
  <c r="O9" i="4"/>
  <c r="I23" i="4"/>
  <c r="O39" i="4"/>
  <c r="C10" i="4"/>
  <c r="C9" i="4"/>
  <c r="R39" i="4" l="1"/>
  <c r="R23" i="4"/>
  <c r="D32" i="3" l="1"/>
  <c r="E32" i="3"/>
  <c r="F32" i="3"/>
  <c r="G32" i="3"/>
  <c r="H32" i="3"/>
  <c r="C32" i="3"/>
  <c r="F28" i="3"/>
  <c r="C28" i="3"/>
  <c r="AI44" i="1"/>
  <c r="AI43" i="1"/>
  <c r="AI42" i="1"/>
  <c r="AI41" i="1"/>
  <c r="AI40" i="1"/>
  <c r="AI39" i="1"/>
  <c r="AI38" i="1"/>
  <c r="F49" i="3"/>
  <c r="F48" i="3"/>
  <c r="F47" i="3"/>
  <c r="F46" i="3"/>
  <c r="F45" i="3"/>
  <c r="F44" i="3"/>
  <c r="F43" i="3"/>
  <c r="AI91" i="1"/>
  <c r="AI90" i="1"/>
  <c r="AI89" i="1"/>
  <c r="AI88" i="1"/>
  <c r="AI87" i="1"/>
  <c r="AI86" i="1"/>
  <c r="AI85" i="1"/>
  <c r="G20" i="3"/>
  <c r="F20" i="3"/>
  <c r="E20" i="3"/>
  <c r="D20" i="3"/>
  <c r="C20" i="3"/>
  <c r="AF18" i="1"/>
  <c r="AF36" i="1"/>
  <c r="AF54" i="1"/>
  <c r="W54" i="1"/>
  <c r="W57" i="1" s="1"/>
  <c r="AF83" i="1"/>
  <c r="W83" i="1"/>
  <c r="AF89" i="1"/>
  <c r="W89" i="1"/>
  <c r="W18" i="1"/>
  <c r="W36" i="1"/>
  <c r="G6" i="3"/>
  <c r="F6" i="3"/>
  <c r="F8" i="3" s="1"/>
  <c r="E6" i="3"/>
  <c r="F7" i="3"/>
  <c r="D6" i="3"/>
  <c r="C6" i="3"/>
  <c r="P19" i="1"/>
  <c r="P37" i="1"/>
  <c r="P54" i="1"/>
  <c r="P90" i="1"/>
  <c r="P84" i="1"/>
  <c r="O83" i="1"/>
  <c r="O84" i="1" s="1"/>
  <c r="O89" i="1"/>
  <c r="N90" i="1" s="1"/>
  <c r="O90" i="1"/>
  <c r="L90" i="1"/>
  <c r="K90" i="1"/>
  <c r="J90" i="1"/>
  <c r="I90" i="1"/>
  <c r="H90" i="1"/>
  <c r="G90" i="1"/>
  <c r="F90" i="1"/>
  <c r="N84" i="1"/>
  <c r="M84" i="1"/>
  <c r="L84" i="1"/>
  <c r="K84" i="1"/>
  <c r="J84" i="1"/>
  <c r="I84" i="1"/>
  <c r="H84" i="1"/>
  <c r="G84" i="1"/>
  <c r="F84" i="1"/>
  <c r="F18" i="1"/>
  <c r="F19" i="1" s="1"/>
  <c r="P89" i="1"/>
  <c r="F5" i="3"/>
  <c r="G89" i="1"/>
  <c r="H89" i="1"/>
  <c r="I89" i="1"/>
  <c r="J89" i="1"/>
  <c r="K89" i="1"/>
  <c r="L89" i="1"/>
  <c r="M89" i="1"/>
  <c r="N89" i="1"/>
  <c r="M90" i="1" s="1"/>
  <c r="F89" i="1"/>
  <c r="D89" i="1"/>
  <c r="F21" i="3" l="1"/>
  <c r="H20" i="3"/>
  <c r="H6" i="3"/>
  <c r="F10" i="3"/>
  <c r="F11" i="3" s="1"/>
  <c r="H38" i="3"/>
  <c r="H26" i="3"/>
  <c r="H27" i="3"/>
  <c r="H29" i="3"/>
  <c r="H30" i="3"/>
  <c r="H31" i="3"/>
  <c r="H33" i="3"/>
  <c r="H34" i="3"/>
  <c r="H35" i="3"/>
  <c r="H12" i="3"/>
  <c r="F16" i="3"/>
  <c r="G15" i="3"/>
  <c r="E15" i="3"/>
  <c r="C15" i="3"/>
  <c r="D15" i="3"/>
  <c r="F14" i="3"/>
  <c r="G13" i="3"/>
  <c r="E13" i="3"/>
  <c r="D13" i="3"/>
  <c r="C13" i="3"/>
  <c r="C45" i="3"/>
  <c r="C43" i="3"/>
  <c r="AI66" i="1"/>
  <c r="G49" i="3" s="1"/>
  <c r="AI65" i="1"/>
  <c r="G48" i="3" s="1"/>
  <c r="AI64" i="1"/>
  <c r="G47" i="3" s="1"/>
  <c r="AI63" i="1"/>
  <c r="G46" i="3" s="1"/>
  <c r="AI62" i="1"/>
  <c r="G45" i="3" s="1"/>
  <c r="AI61" i="1"/>
  <c r="G44" i="3" s="1"/>
  <c r="AI60" i="1"/>
  <c r="G43" i="3" s="1"/>
  <c r="E49" i="3"/>
  <c r="E48" i="3"/>
  <c r="E47" i="3"/>
  <c r="E46" i="3"/>
  <c r="E45" i="3"/>
  <c r="E44" i="3"/>
  <c r="E43" i="3"/>
  <c r="AI26" i="1"/>
  <c r="D49" i="3" s="1"/>
  <c r="AI25" i="1"/>
  <c r="D48" i="3" s="1"/>
  <c r="AI24" i="1"/>
  <c r="D47" i="3" s="1"/>
  <c r="AI23" i="1"/>
  <c r="D46" i="3" s="1"/>
  <c r="AI22" i="1"/>
  <c r="D45" i="3" s="1"/>
  <c r="AI21" i="1"/>
  <c r="D44" i="3" s="1"/>
  <c r="AI20" i="1"/>
  <c r="D43" i="3" s="1"/>
  <c r="AI12" i="1"/>
  <c r="C48" i="3" s="1"/>
  <c r="AI13" i="1"/>
  <c r="C49" i="3" s="1"/>
  <c r="AI11" i="1"/>
  <c r="C47" i="3" s="1"/>
  <c r="AI10" i="1"/>
  <c r="C46" i="3" s="1"/>
  <c r="AI9" i="1"/>
  <c r="AI8" i="1"/>
  <c r="C44" i="3" s="1"/>
  <c r="AI7" i="1"/>
  <c r="AG18" i="1"/>
  <c r="F36" i="3"/>
  <c r="F37" i="3" s="1"/>
  <c r="C36" i="3"/>
  <c r="D25" i="3"/>
  <c r="E25" i="3"/>
  <c r="G25" i="3"/>
  <c r="G83" i="1"/>
  <c r="H83" i="1"/>
  <c r="I83" i="1"/>
  <c r="J83" i="1"/>
  <c r="K83" i="1"/>
  <c r="L83" i="1"/>
  <c r="M83" i="1"/>
  <c r="N83" i="1"/>
  <c r="F83" i="1"/>
  <c r="G53" i="1"/>
  <c r="G54" i="1" s="1"/>
  <c r="H53" i="1"/>
  <c r="H54" i="1" s="1"/>
  <c r="I53" i="1"/>
  <c r="I54" i="1" s="1"/>
  <c r="J53" i="1"/>
  <c r="J54" i="1" s="1"/>
  <c r="K53" i="1"/>
  <c r="K54" i="1" s="1"/>
  <c r="L53" i="1"/>
  <c r="L54" i="1" s="1"/>
  <c r="M53" i="1"/>
  <c r="M54" i="1" s="1"/>
  <c r="N53" i="1"/>
  <c r="N54" i="1" s="1"/>
  <c r="F53" i="1"/>
  <c r="I36" i="1"/>
  <c r="I18" i="1"/>
  <c r="I19" i="1" s="1"/>
  <c r="G36" i="1"/>
  <c r="G37" i="1" s="1"/>
  <c r="H36" i="1"/>
  <c r="H37" i="1" s="1"/>
  <c r="J36" i="1"/>
  <c r="J37" i="1" s="1"/>
  <c r="K36" i="1"/>
  <c r="K37" i="1" s="1"/>
  <c r="L36" i="1"/>
  <c r="L37" i="1" s="1"/>
  <c r="M36" i="1"/>
  <c r="M37" i="1" s="1"/>
  <c r="N36" i="1"/>
  <c r="N37" i="1" s="1"/>
  <c r="F36" i="1"/>
  <c r="F37" i="1" s="1"/>
  <c r="G18" i="1"/>
  <c r="G19" i="1" s="1"/>
  <c r="H18" i="1"/>
  <c r="H19" i="1" s="1"/>
  <c r="J18" i="1"/>
  <c r="J19" i="1" s="1"/>
  <c r="K18" i="1"/>
  <c r="L18" i="1"/>
  <c r="L19" i="1" s="1"/>
  <c r="M18" i="1"/>
  <c r="M19" i="1" s="1"/>
  <c r="N18" i="1"/>
  <c r="N19" i="1" s="1"/>
  <c r="F9" i="3"/>
  <c r="P83" i="1"/>
  <c r="P36" i="1"/>
  <c r="D7" i="3" s="1"/>
  <c r="P18" i="1"/>
  <c r="C7" i="3" s="1"/>
  <c r="D83" i="1"/>
  <c r="G5" i="3" s="1"/>
  <c r="D53" i="1"/>
  <c r="E5" i="3" s="1"/>
  <c r="D36" i="1"/>
  <c r="D5" i="3" s="1"/>
  <c r="D21" i="3" s="1"/>
  <c r="D18" i="1"/>
  <c r="C5" i="3" s="1"/>
  <c r="C21" i="3" s="1"/>
  <c r="D28" i="3" l="1"/>
  <c r="D36" i="3" s="1"/>
  <c r="D37" i="3" s="1"/>
  <c r="G28" i="3"/>
  <c r="G36" i="3" s="1"/>
  <c r="G37" i="3" s="1"/>
  <c r="E28" i="3"/>
  <c r="E36" i="3" s="1"/>
  <c r="E14" i="3"/>
  <c r="E21" i="3"/>
  <c r="G14" i="3"/>
  <c r="G21" i="3"/>
  <c r="D14" i="3"/>
  <c r="D8" i="3"/>
  <c r="G8" i="3"/>
  <c r="C37" i="3"/>
  <c r="C8" i="3"/>
  <c r="E8" i="3"/>
  <c r="D10" i="3"/>
  <c r="D11" i="3" s="1"/>
  <c r="I37" i="1"/>
  <c r="E10" i="3"/>
  <c r="E11" i="3" s="1"/>
  <c r="F54" i="1"/>
  <c r="H13" i="3"/>
  <c r="G10" i="3"/>
  <c r="G11" i="3" s="1"/>
  <c r="C10" i="3"/>
  <c r="K19" i="1"/>
  <c r="H15" i="3"/>
  <c r="G16" i="3"/>
  <c r="D16" i="3"/>
  <c r="E16" i="3"/>
  <c r="C16" i="3"/>
  <c r="H25" i="3"/>
  <c r="H28" i="3" s="1"/>
  <c r="G7" i="3"/>
  <c r="G9" i="3" s="1"/>
  <c r="C14" i="3"/>
  <c r="H44" i="3"/>
  <c r="H46" i="3"/>
  <c r="H45" i="3"/>
  <c r="H43" i="3"/>
  <c r="H49" i="3"/>
  <c r="H48" i="3"/>
  <c r="H47" i="3"/>
  <c r="H5" i="3"/>
  <c r="H21" i="3" s="1"/>
  <c r="C9" i="3"/>
  <c r="D9" i="3"/>
  <c r="P53" i="1"/>
  <c r="E7" i="3" s="1"/>
  <c r="H36" i="3" l="1"/>
  <c r="H37" i="3" s="1"/>
  <c r="E37" i="3"/>
  <c r="H14" i="3"/>
  <c r="H10" i="3"/>
  <c r="H11" i="3" s="1"/>
  <c r="H8" i="3"/>
  <c r="C11" i="3"/>
  <c r="H7" i="3"/>
  <c r="H9" i="3" s="1"/>
  <c r="H16" i="3"/>
  <c r="E9" i="3"/>
</calcChain>
</file>

<file path=xl/sharedStrings.xml><?xml version="1.0" encoding="utf-8"?>
<sst xmlns="http://schemas.openxmlformats.org/spreadsheetml/2006/main" count="735" uniqueCount="196">
  <si>
    <t>Progress 8 Results</t>
  </si>
  <si>
    <t>D</t>
  </si>
  <si>
    <t>Distinction</t>
  </si>
  <si>
    <t>P</t>
  </si>
  <si>
    <t>Pass</t>
  </si>
  <si>
    <t>M</t>
  </si>
  <si>
    <t>Merit</t>
  </si>
  <si>
    <t>Functional Skills Grading</t>
  </si>
  <si>
    <t>E1</t>
  </si>
  <si>
    <t>Entry Level 1</t>
  </si>
  <si>
    <t>E2</t>
  </si>
  <si>
    <t>Entry Level 2</t>
  </si>
  <si>
    <t>E3</t>
  </si>
  <si>
    <t>Entry Level 3</t>
  </si>
  <si>
    <t>L1</t>
  </si>
  <si>
    <t>Level 1</t>
  </si>
  <si>
    <t>L2</t>
  </si>
  <si>
    <t>Level 2</t>
  </si>
  <si>
    <t>ECDL</t>
  </si>
  <si>
    <t>F</t>
  </si>
  <si>
    <t>Fail</t>
  </si>
  <si>
    <t>Programmed Managed</t>
  </si>
  <si>
    <t>Forename</t>
  </si>
  <si>
    <t>Sch</t>
  </si>
  <si>
    <t>BP</t>
  </si>
  <si>
    <t>Both</t>
  </si>
  <si>
    <t>Known Destination</t>
  </si>
  <si>
    <t>Further Education in a FE College, school or similar</t>
  </si>
  <si>
    <t>Surname</t>
  </si>
  <si>
    <t>Student Initials Only</t>
  </si>
  <si>
    <t>Is the student programmed by the school or partnership</t>
  </si>
  <si>
    <t>Voluntary Sector provider i.e. Princes Trust, Twenty Twenty, YEP</t>
  </si>
  <si>
    <t>Apprenticeship</t>
  </si>
  <si>
    <t>Employment</t>
  </si>
  <si>
    <t>Youth Custody</t>
  </si>
  <si>
    <t>Unknown - NEET?</t>
  </si>
  <si>
    <t>Other</t>
  </si>
  <si>
    <t>No. of Progress 8 Qualifications other than GCSEs</t>
  </si>
  <si>
    <t>English</t>
  </si>
  <si>
    <t>Maths</t>
  </si>
  <si>
    <t>Science</t>
  </si>
  <si>
    <t>Art</t>
  </si>
  <si>
    <t>Other GCSE 1</t>
  </si>
  <si>
    <t>Other GCSE 2</t>
  </si>
  <si>
    <t>Other GCSE 3</t>
  </si>
  <si>
    <t>Other GCSE 4</t>
  </si>
  <si>
    <t>Total GCSE Point Score</t>
  </si>
  <si>
    <t>Total No. of GCSEs</t>
  </si>
  <si>
    <t>ICT</t>
  </si>
  <si>
    <t>Further Education</t>
  </si>
  <si>
    <t>Voluntary Sector</t>
  </si>
  <si>
    <t>Custody</t>
  </si>
  <si>
    <t>NEET</t>
  </si>
  <si>
    <t>Other/not known</t>
  </si>
  <si>
    <t>Give details of any other quals that you think should count or comment on any issues about the way you have recorded the results</t>
  </si>
  <si>
    <t>Destination (select from drop down list)</t>
  </si>
  <si>
    <t>GCSEs (enter the Grade awarded - a letter or number)</t>
  </si>
  <si>
    <t>The link to get the performace points for Other Progress 8 Quals is below.</t>
  </si>
  <si>
    <t>Other Progess 8 Qualifications i.e. OCR, Cambridge, Nat Cert, BTECs etc (enter the points awarded see red above)</t>
  </si>
  <si>
    <t>Functional Skills (enter the level achieved from the drop down list)</t>
  </si>
  <si>
    <t xml:space="preserve"> NON P8 qualifications achieved (enter the level achieved for each qual.  Use one column per qual.  No need to describe the qual)</t>
  </si>
  <si>
    <t>Total NON P8 Qualifications (enter the number taken)</t>
  </si>
  <si>
    <t>Year 11 Leavers Data 2018-2019</t>
  </si>
  <si>
    <t>DW</t>
  </si>
  <si>
    <t>HN</t>
  </si>
  <si>
    <t>HW</t>
  </si>
  <si>
    <t>points on statement say 258/384</t>
  </si>
  <si>
    <t>JA</t>
  </si>
  <si>
    <t>JW</t>
  </si>
  <si>
    <t>LB</t>
  </si>
  <si>
    <t>LC</t>
  </si>
  <si>
    <t>MN</t>
  </si>
  <si>
    <t>MH</t>
  </si>
  <si>
    <t>OH</t>
  </si>
  <si>
    <t>TTH</t>
  </si>
  <si>
    <t>HBEP</t>
  </si>
  <si>
    <t>Partnership: ALL</t>
  </si>
  <si>
    <t>HA</t>
  </si>
  <si>
    <t>U</t>
  </si>
  <si>
    <t>BB</t>
  </si>
  <si>
    <t>NH</t>
  </si>
  <si>
    <t>RH</t>
  </si>
  <si>
    <t>TH</t>
  </si>
  <si>
    <t>JH</t>
  </si>
  <si>
    <t>KH</t>
  </si>
  <si>
    <t>PK</t>
  </si>
  <si>
    <t>RL</t>
  </si>
  <si>
    <t>KP</t>
  </si>
  <si>
    <t>JM</t>
  </si>
  <si>
    <t>X</t>
  </si>
  <si>
    <t>KBM</t>
  </si>
  <si>
    <t>AR</t>
  </si>
  <si>
    <t>JS</t>
  </si>
  <si>
    <t>HJT</t>
  </si>
  <si>
    <t>CW</t>
  </si>
  <si>
    <t>LIP</t>
  </si>
  <si>
    <t>EH</t>
  </si>
  <si>
    <t>BL</t>
  </si>
  <si>
    <t>LR</t>
  </si>
  <si>
    <t>DP</t>
  </si>
  <si>
    <t>CG</t>
  </si>
  <si>
    <t>BPB</t>
  </si>
  <si>
    <t>Voluntary sector</t>
  </si>
  <si>
    <t>EB</t>
  </si>
  <si>
    <t>JC</t>
  </si>
  <si>
    <t>CS</t>
  </si>
  <si>
    <t>MI</t>
  </si>
  <si>
    <t>Jry</t>
  </si>
  <si>
    <t>ODW</t>
  </si>
  <si>
    <t>ENF</t>
  </si>
  <si>
    <t>T3</t>
  </si>
  <si>
    <t>further education</t>
  </si>
  <si>
    <t>MSCIP</t>
  </si>
  <si>
    <t>TB</t>
  </si>
  <si>
    <t>CT</t>
  </si>
  <si>
    <t>VT</t>
  </si>
  <si>
    <t>apprenticeship</t>
  </si>
  <si>
    <t>DMC</t>
  </si>
  <si>
    <t>IB</t>
  </si>
  <si>
    <t>CH</t>
  </si>
  <si>
    <t>JK</t>
  </si>
  <si>
    <t>CC</t>
  </si>
  <si>
    <t>HE</t>
  </si>
  <si>
    <t>still awaiting result for F/S L.2 Maths</t>
  </si>
  <si>
    <t>AW</t>
  </si>
  <si>
    <t>EC</t>
  </si>
  <si>
    <t>SK</t>
  </si>
  <si>
    <t>Still awaiting result for f/s English &amp; Maths</t>
  </si>
  <si>
    <t>MK</t>
  </si>
  <si>
    <t>TM</t>
  </si>
  <si>
    <t>BC</t>
  </si>
  <si>
    <t>SS</t>
  </si>
  <si>
    <t>RS</t>
  </si>
  <si>
    <t>AC</t>
  </si>
  <si>
    <t>MW</t>
  </si>
  <si>
    <t>DD</t>
  </si>
  <si>
    <t>S</t>
  </si>
  <si>
    <t>CK</t>
  </si>
  <si>
    <t>SLIP</t>
  </si>
  <si>
    <t>Data Summary County Leavers 2019</t>
  </si>
  <si>
    <t>NWLLIP</t>
  </si>
  <si>
    <t>No of Leavers</t>
  </si>
  <si>
    <t>Totals</t>
  </si>
  <si>
    <t>DH</t>
  </si>
  <si>
    <t>RJ</t>
  </si>
  <si>
    <t>TOTAL</t>
  </si>
  <si>
    <t>Average no of GCSEs/student</t>
  </si>
  <si>
    <t>Science double</t>
  </si>
  <si>
    <t>No of GCSEs at 4+</t>
  </si>
  <si>
    <t>Average no of 4+/student</t>
  </si>
  <si>
    <t>No of students achieving 1 or more at 4+</t>
  </si>
  <si>
    <t>manual data</t>
  </si>
  <si>
    <t>No of Eng FS at L1</t>
  </si>
  <si>
    <t>No of Eng FS at L2</t>
  </si>
  <si>
    <t>No of Maths FS at L1</t>
  </si>
  <si>
    <t>No of Maths FS at L2</t>
  </si>
  <si>
    <t>No of Eng FS at Entry level</t>
  </si>
  <si>
    <t>No of Maths FS at Entry level</t>
  </si>
  <si>
    <t>No of other quals at  Entry Level</t>
  </si>
  <si>
    <t>No of other quals at L1</t>
  </si>
  <si>
    <t>No of other quals at L2</t>
  </si>
  <si>
    <t>No of GCSEs graded</t>
  </si>
  <si>
    <t>No of students with no quals</t>
  </si>
  <si>
    <t>No of additional quals graded</t>
  </si>
  <si>
    <t>Av no of add quals/student</t>
  </si>
  <si>
    <t>No of students with no GCSE outcomes</t>
  </si>
  <si>
    <t>% of students achieveing 1 or more GCSE</t>
  </si>
  <si>
    <t>No of students achieving 4 or more GCSEs</t>
  </si>
  <si>
    <t>% of students achieving 4 or more GCSE's</t>
  </si>
  <si>
    <t xml:space="preserve"> </t>
  </si>
  <si>
    <t>Partnership</t>
  </si>
  <si>
    <t>JG</t>
  </si>
  <si>
    <t>School</t>
  </si>
  <si>
    <t>No of GCSE's entered (includes U's)</t>
  </si>
  <si>
    <t>Average entry per student</t>
  </si>
  <si>
    <t>No of non GCSE Progress 8 quals entered</t>
  </si>
  <si>
    <t>Average no of non GCSE Progress 8 quals entered/student</t>
  </si>
  <si>
    <t>other/not known</t>
  </si>
  <si>
    <t>Total of U's</t>
  </si>
  <si>
    <t>Totals of U's</t>
  </si>
  <si>
    <t>DATA NOT INCLUDED TIER 3</t>
  </si>
  <si>
    <r>
      <t xml:space="preserve">DATA NOT INCLUDED TIER </t>
    </r>
    <r>
      <rPr>
        <i/>
        <sz val="10"/>
        <color rgb="FF000000"/>
        <rFont val="Arial"/>
        <family val="2"/>
      </rPr>
      <t>3</t>
    </r>
  </si>
  <si>
    <t>Total U's</t>
  </si>
  <si>
    <t>Destination Totals</t>
  </si>
  <si>
    <t>Search for " KS4 Qualifications, discount codes and point scores - GOV.Uk"</t>
  </si>
  <si>
    <t>Total no of entries for FS English</t>
  </si>
  <si>
    <t>Total no of entries for Maths FS</t>
  </si>
  <si>
    <t>GCSE outcomes</t>
  </si>
  <si>
    <t>Non GCSE Progress 8 Qaulifications</t>
  </si>
  <si>
    <t>Other Qualifications</t>
  </si>
  <si>
    <t>Destinations</t>
  </si>
  <si>
    <t>17-18</t>
  </si>
  <si>
    <t>16-17</t>
  </si>
  <si>
    <t xml:space="preserve">HBEP </t>
  </si>
  <si>
    <t>18-19</t>
  </si>
  <si>
    <t xml:space="preserve">Last Three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</si>
</sst>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8"/>
      <color rgb="FFFFFFFF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7030A0"/>
      <name val="Arial"/>
      <family val="2"/>
    </font>
    <font>
      <sz val="14"/>
      <color rgb="FF7030A0"/>
      <name val="Calibri"/>
      <family val="2"/>
    </font>
    <font>
      <b/>
      <sz val="14"/>
      <color rgb="FF7030A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EEEEEE"/>
      </patternFill>
    </fill>
    <fill>
      <patternFill patternType="solid">
        <fgColor theme="6" tint="0.79998168889431442"/>
        <bgColor rgb="FFFEF2CB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2" xfId="0" applyFont="1" applyFill="1" applyBorder="1"/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11" fillId="0" borderId="0" xfId="0" applyFont="1" applyAlignment="1"/>
    <xf numFmtId="2" fontId="0" fillId="0" borderId="0" xfId="0" applyNumberFormat="1" applyFont="1" applyAlignment="1"/>
    <xf numFmtId="0" fontId="9" fillId="0" borderId="0" xfId="0" applyFont="1" applyAlignment="1">
      <alignment horizontal="left" vertical="top" wrapText="1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Protection="1"/>
    <xf numFmtId="0" fontId="12" fillId="0" borderId="4" xfId="0" applyFont="1" applyBorder="1" applyAlignment="1"/>
    <xf numFmtId="0" fontId="12" fillId="0" borderId="4" xfId="0" applyFont="1" applyBorder="1"/>
    <xf numFmtId="0" fontId="12" fillId="0" borderId="4" xfId="0" applyFont="1" applyBorder="1" applyAlignment="1">
      <alignment horizontal="left" vertical="top"/>
    </xf>
    <xf numFmtId="0" fontId="12" fillId="3" borderId="4" xfId="0" applyFont="1" applyFill="1" applyBorder="1"/>
    <xf numFmtId="0" fontId="13" fillId="0" borderId="4" xfId="0" applyFont="1" applyBorder="1"/>
    <xf numFmtId="0" fontId="12" fillId="6" borderId="4" xfId="0" applyFont="1" applyFill="1" applyBorder="1" applyAlignment="1"/>
    <xf numFmtId="0" fontId="12" fillId="4" borderId="4" xfId="0" applyFont="1" applyFill="1" applyBorder="1" applyAlignment="1"/>
    <xf numFmtId="0" fontId="12" fillId="3" borderId="4" xfId="0" applyFont="1" applyFill="1" applyBorder="1" applyAlignment="1"/>
    <xf numFmtId="0" fontId="13" fillId="4" borderId="4" xfId="0" applyFont="1" applyFill="1" applyBorder="1" applyAlignment="1"/>
    <xf numFmtId="0" fontId="12" fillId="0" borderId="4" xfId="0" applyFont="1" applyFill="1" applyBorder="1" applyAlignment="1"/>
    <xf numFmtId="0" fontId="13" fillId="0" borderId="4" xfId="0" applyFont="1" applyBorder="1" applyAlignment="1">
      <alignment horizontal="left" vertical="top"/>
    </xf>
    <xf numFmtId="0" fontId="12" fillId="6" borderId="4" xfId="0" applyFont="1" applyFill="1" applyBorder="1"/>
    <xf numFmtId="0" fontId="13" fillId="0" borderId="4" xfId="0" applyFont="1" applyBorder="1" applyAlignment="1"/>
    <xf numFmtId="0" fontId="12" fillId="7" borderId="4" xfId="0" applyFont="1" applyFill="1" applyBorder="1"/>
    <xf numFmtId="0" fontId="12" fillId="4" borderId="4" xfId="0" applyFont="1" applyFill="1" applyBorder="1"/>
    <xf numFmtId="0" fontId="12" fillId="4" borderId="4" xfId="0" applyFont="1" applyFill="1" applyBorder="1" applyAlignment="1">
      <alignment horizontal="left"/>
    </xf>
    <xf numFmtId="0" fontId="13" fillId="4" borderId="4" xfId="0" applyFont="1" applyFill="1" applyBorder="1"/>
    <xf numFmtId="2" fontId="12" fillId="0" borderId="4" xfId="0" applyNumberFormat="1" applyFont="1" applyBorder="1"/>
    <xf numFmtId="16" fontId="13" fillId="0" borderId="4" xfId="0" applyNumberFormat="1" applyFont="1" applyBorder="1"/>
    <xf numFmtId="0" fontId="12" fillId="0" borderId="5" xfId="0" applyFont="1" applyFill="1" applyBorder="1" applyAlignment="1"/>
    <xf numFmtId="0" fontId="12" fillId="0" borderId="5" xfId="0" applyFont="1" applyBorder="1"/>
    <xf numFmtId="0" fontId="12" fillId="0" borderId="5" xfId="0" applyFont="1" applyBorder="1" applyAlignment="1">
      <alignment horizontal="left" vertical="top"/>
    </xf>
    <xf numFmtId="0" fontId="12" fillId="0" borderId="5" xfId="0" applyFont="1" applyBorder="1" applyAlignment="1"/>
    <xf numFmtId="0" fontId="12" fillId="3" borderId="5" xfId="0" applyFont="1" applyFill="1" applyBorder="1"/>
    <xf numFmtId="0" fontId="13" fillId="4" borderId="5" xfId="0" applyFont="1" applyFill="1" applyBorder="1" applyAlignment="1"/>
    <xf numFmtId="0" fontId="13" fillId="0" borderId="5" xfId="0" applyFont="1" applyBorder="1"/>
    <xf numFmtId="0" fontId="12" fillId="6" borderId="5" xfId="0" applyFont="1" applyFill="1" applyBorder="1" applyAlignment="1"/>
    <xf numFmtId="0" fontId="12" fillId="0" borderId="6" xfId="0" applyFont="1" applyBorder="1" applyAlignment="1"/>
    <xf numFmtId="0" fontId="12" fillId="0" borderId="6" xfId="0" applyFont="1" applyBorder="1"/>
    <xf numFmtId="0" fontId="12" fillId="0" borderId="6" xfId="0" applyFont="1" applyBorder="1" applyAlignment="1">
      <alignment horizontal="left" vertical="top"/>
    </xf>
    <xf numFmtId="0" fontId="12" fillId="3" borderId="6" xfId="0" applyFont="1" applyFill="1" applyBorder="1"/>
    <xf numFmtId="0" fontId="13" fillId="0" borderId="6" xfId="0" applyFont="1" applyBorder="1"/>
    <xf numFmtId="0" fontId="12" fillId="6" borderId="6" xfId="0" applyFont="1" applyFill="1" applyBorder="1"/>
    <xf numFmtId="0" fontId="12" fillId="7" borderId="7" xfId="0" applyFont="1" applyFill="1" applyBorder="1" applyAlignment="1"/>
    <xf numFmtId="0" fontId="12" fillId="7" borderId="7" xfId="0" applyFont="1" applyFill="1" applyBorder="1"/>
    <xf numFmtId="0" fontId="13" fillId="7" borderId="7" xfId="0" applyFont="1" applyFill="1" applyBorder="1"/>
    <xf numFmtId="0" fontId="12" fillId="7" borderId="8" xfId="0" applyFont="1" applyFill="1" applyBorder="1" applyAlignment="1"/>
    <xf numFmtId="0" fontId="12" fillId="7" borderId="9" xfId="0" applyFont="1" applyFill="1" applyBorder="1" applyAlignment="1"/>
    <xf numFmtId="0" fontId="12" fillId="7" borderId="9" xfId="0" applyFont="1" applyFill="1" applyBorder="1"/>
    <xf numFmtId="0" fontId="13" fillId="7" borderId="9" xfId="0" applyFont="1" applyFill="1" applyBorder="1"/>
    <xf numFmtId="0" fontId="12" fillId="7" borderId="10" xfId="0" applyFont="1" applyFill="1" applyBorder="1" applyAlignment="1"/>
    <xf numFmtId="0" fontId="13" fillId="0" borderId="5" xfId="0" applyFont="1" applyBorder="1" applyAlignment="1">
      <alignment horizontal="left" vertical="top"/>
    </xf>
    <xf numFmtId="0" fontId="12" fillId="4" borderId="5" xfId="0" applyFont="1" applyFill="1" applyBorder="1"/>
    <xf numFmtId="0" fontId="13" fillId="4" borderId="5" xfId="0" applyFont="1" applyFill="1" applyBorder="1"/>
    <xf numFmtId="0" fontId="12" fillId="6" borderId="5" xfId="0" applyFont="1" applyFill="1" applyBorder="1"/>
    <xf numFmtId="0" fontId="12" fillId="7" borderId="7" xfId="0" applyFont="1" applyFill="1" applyBorder="1" applyAlignment="1">
      <alignment horizontal="left" vertical="top"/>
    </xf>
    <xf numFmtId="0" fontId="13" fillId="7" borderId="7" xfId="0" applyFont="1" applyFill="1" applyBorder="1" applyAlignment="1"/>
    <xf numFmtId="0" fontId="13" fillId="8" borderId="7" xfId="0" applyFont="1" applyFill="1" applyBorder="1" applyAlignment="1"/>
    <xf numFmtId="0" fontId="12" fillId="9" borderId="7" xfId="0" applyFont="1" applyFill="1" applyBorder="1" applyAlignment="1"/>
    <xf numFmtId="0" fontId="12" fillId="7" borderId="9" xfId="0" applyFont="1" applyFill="1" applyBorder="1" applyAlignment="1">
      <alignment horizontal="left" vertical="top"/>
    </xf>
    <xf numFmtId="0" fontId="13" fillId="7" borderId="9" xfId="0" applyFont="1" applyFill="1" applyBorder="1" applyAlignment="1"/>
    <xf numFmtId="0" fontId="13" fillId="8" borderId="9" xfId="0" applyFont="1" applyFill="1" applyBorder="1" applyAlignment="1"/>
    <xf numFmtId="0" fontId="12" fillId="9" borderId="9" xfId="0" applyFont="1" applyFill="1" applyBorder="1" applyAlignment="1"/>
    <xf numFmtId="0" fontId="12" fillId="0" borderId="6" xfId="0" applyFont="1" applyFill="1" applyBorder="1" applyAlignment="1"/>
    <xf numFmtId="0" fontId="13" fillId="0" borderId="6" xfId="0" applyFont="1" applyBorder="1" applyAlignment="1">
      <alignment horizontal="left" vertical="top"/>
    </xf>
    <xf numFmtId="0" fontId="13" fillId="8" borderId="7" xfId="0" applyFont="1" applyFill="1" applyBorder="1"/>
    <xf numFmtId="0" fontId="13" fillId="8" borderId="9" xfId="0" applyFont="1" applyFill="1" applyBorder="1"/>
    <xf numFmtId="1" fontId="12" fillId="0" borderId="5" xfId="0" applyNumberFormat="1" applyFont="1" applyBorder="1" applyAlignment="1">
      <alignment textRotation="255"/>
    </xf>
    <xf numFmtId="0" fontId="12" fillId="11" borderId="7" xfId="0" applyFont="1" applyFill="1" applyBorder="1"/>
    <xf numFmtId="0" fontId="12" fillId="11" borderId="9" xfId="0" applyFont="1" applyFill="1" applyBorder="1"/>
    <xf numFmtId="0" fontId="12" fillId="12" borderId="7" xfId="0" applyFont="1" applyFill="1" applyBorder="1"/>
    <xf numFmtId="0" fontId="12" fillId="12" borderId="9" xfId="0" applyFont="1" applyFill="1" applyBorder="1"/>
    <xf numFmtId="0" fontId="12" fillId="11" borderId="7" xfId="0" applyFont="1" applyFill="1" applyBorder="1" applyAlignment="1"/>
    <xf numFmtId="0" fontId="12" fillId="11" borderId="9" xfId="0" applyFont="1" applyFill="1" applyBorder="1" applyAlignment="1"/>
    <xf numFmtId="0" fontId="12" fillId="11" borderId="7" xfId="0" applyFont="1" applyFill="1" applyBorder="1" applyAlignment="1">
      <alignment horizontal="left" vertical="top"/>
    </xf>
    <xf numFmtId="0" fontId="12" fillId="11" borderId="9" xfId="0" applyFont="1" applyFill="1" applyBorder="1" applyAlignment="1">
      <alignment horizontal="left" vertical="top"/>
    </xf>
    <xf numFmtId="0" fontId="13" fillId="11" borderId="7" xfId="0" applyFont="1" applyFill="1" applyBorder="1" applyAlignment="1">
      <alignment horizontal="left" vertical="top"/>
    </xf>
    <xf numFmtId="0" fontId="13" fillId="11" borderId="9" xfId="0" applyFont="1" applyFill="1" applyBorder="1" applyAlignment="1">
      <alignment horizontal="left" vertical="top"/>
    </xf>
    <xf numFmtId="0" fontId="12" fillId="13" borderId="6" xfId="0" applyFont="1" applyFill="1" applyBorder="1" applyAlignment="1">
      <alignment horizontal="left" vertical="top"/>
    </xf>
    <xf numFmtId="0" fontId="12" fillId="0" borderId="11" xfId="0" applyFont="1" applyBorder="1"/>
    <xf numFmtId="0" fontId="12" fillId="0" borderId="12" xfId="0" applyFont="1" applyBorder="1"/>
    <xf numFmtId="0" fontId="12" fillId="7" borderId="13" xfId="0" applyFont="1" applyFill="1" applyBorder="1"/>
    <xf numFmtId="0" fontId="12" fillId="7" borderId="14" xfId="0" applyFont="1" applyFill="1" applyBorder="1"/>
    <xf numFmtId="0" fontId="12" fillId="0" borderId="15" xfId="0" applyFont="1" applyBorder="1"/>
    <xf numFmtId="0" fontId="12" fillId="0" borderId="11" xfId="0" applyFont="1" applyBorder="1" applyAlignment="1">
      <alignment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/>
    <xf numFmtId="0" fontId="12" fillId="6" borderId="19" xfId="0" applyFont="1" applyFill="1" applyBorder="1" applyProtection="1"/>
    <xf numFmtId="0" fontId="12" fillId="6" borderId="19" xfId="0" applyFont="1" applyFill="1" applyBorder="1"/>
    <xf numFmtId="0" fontId="12" fillId="6" borderId="18" xfId="0" applyFont="1" applyFill="1" applyBorder="1" applyAlignment="1">
      <alignment wrapText="1"/>
    </xf>
    <xf numFmtId="0" fontId="12" fillId="6" borderId="20" xfId="0" applyFont="1" applyFill="1" applyBorder="1"/>
    <xf numFmtId="0" fontId="12" fillId="6" borderId="21" xfId="0" applyFont="1" applyFill="1" applyBorder="1" applyProtection="1"/>
    <xf numFmtId="0" fontId="12" fillId="6" borderId="6" xfId="0" applyFont="1" applyFill="1" applyBorder="1" applyAlignment="1"/>
    <xf numFmtId="0" fontId="12" fillId="6" borderId="22" xfId="0" applyFont="1" applyFill="1" applyBorder="1"/>
    <xf numFmtId="0" fontId="12" fillId="6" borderId="23" xfId="0" applyFont="1" applyFill="1" applyBorder="1" applyProtection="1"/>
    <xf numFmtId="0" fontId="9" fillId="6" borderId="1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textRotation="90" wrapText="1"/>
    </xf>
    <xf numFmtId="0" fontId="3" fillId="6" borderId="7" xfId="0" applyFont="1" applyFill="1" applyBorder="1" applyAlignment="1">
      <alignment wrapText="1"/>
    </xf>
    <xf numFmtId="0" fontId="3" fillId="6" borderId="7" xfId="0" applyFont="1" applyFill="1" applyBorder="1"/>
    <xf numFmtId="0" fontId="4" fillId="5" borderId="13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/>
    </xf>
    <xf numFmtId="0" fontId="3" fillId="6" borderId="9" xfId="0" applyFont="1" applyFill="1" applyBorder="1"/>
    <xf numFmtId="0" fontId="3" fillId="6" borderId="9" xfId="0" applyFont="1" applyFill="1" applyBorder="1" applyAlignment="1">
      <alignment textRotation="90"/>
    </xf>
    <xf numFmtId="0" fontId="5" fillId="10" borderId="9" xfId="0" applyFont="1" applyFill="1" applyBorder="1" applyAlignment="1">
      <alignment horizontal="left" vertical="center" textRotation="90" wrapText="1"/>
    </xf>
    <xf numFmtId="0" fontId="5" fillId="10" borderId="9" xfId="0" applyFont="1" applyFill="1" applyBorder="1" applyAlignment="1">
      <alignment horizontal="left" vertical="top" wrapText="1"/>
    </xf>
    <xf numFmtId="0" fontId="5" fillId="10" borderId="9" xfId="0" applyFont="1" applyFill="1" applyBorder="1" applyAlignment="1">
      <alignment horizontal="center" vertical="top" textRotation="90" wrapText="1"/>
    </xf>
    <xf numFmtId="0" fontId="5" fillId="10" borderId="9" xfId="0" applyFont="1" applyFill="1" applyBorder="1" applyAlignment="1">
      <alignment horizontal="center" vertical="top" wrapText="1"/>
    </xf>
    <xf numFmtId="0" fontId="5" fillId="10" borderId="9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0" fillId="14" borderId="16" xfId="0" applyFont="1" applyFill="1" applyBorder="1" applyAlignment="1"/>
    <xf numFmtId="0" fontId="0" fillId="14" borderId="7" xfId="0" applyFont="1" applyFill="1" applyBorder="1" applyAlignment="1"/>
    <xf numFmtId="0" fontId="9" fillId="14" borderId="7" xfId="0" applyFont="1" applyFill="1" applyBorder="1" applyAlignment="1"/>
    <xf numFmtId="0" fontId="9" fillId="14" borderId="17" xfId="0" applyFont="1" applyFill="1" applyBorder="1" applyAlignment="1"/>
    <xf numFmtId="0" fontId="0" fillId="15" borderId="4" xfId="0" applyFont="1" applyFill="1" applyBorder="1" applyAlignment="1"/>
    <xf numFmtId="0" fontId="0" fillId="15" borderId="19" xfId="0" applyFont="1" applyFill="1" applyBorder="1" applyAlignment="1"/>
    <xf numFmtId="2" fontId="0" fillId="15" borderId="4" xfId="0" applyNumberFormat="1" applyFont="1" applyFill="1" applyBorder="1" applyAlignment="1"/>
    <xf numFmtId="2" fontId="0" fillId="15" borderId="19" xfId="0" applyNumberFormat="1" applyFont="1" applyFill="1" applyBorder="1" applyAlignment="1"/>
    <xf numFmtId="1" fontId="0" fillId="15" borderId="4" xfId="0" applyNumberFormat="1" applyFont="1" applyFill="1" applyBorder="1" applyAlignment="1"/>
    <xf numFmtId="1" fontId="0" fillId="15" borderId="19" xfId="0" applyNumberFormat="1" applyFont="1" applyFill="1" applyBorder="1" applyAlignment="1"/>
    <xf numFmtId="0" fontId="9" fillId="16" borderId="18" xfId="0" applyFont="1" applyFill="1" applyBorder="1" applyAlignment="1"/>
    <xf numFmtId="0" fontId="0" fillId="16" borderId="4" xfId="0" applyFont="1" applyFill="1" applyBorder="1" applyAlignment="1"/>
    <xf numFmtId="0" fontId="9" fillId="16" borderId="18" xfId="0" applyFont="1" applyFill="1" applyBorder="1" applyAlignment="1">
      <alignment horizontal="left" vertical="top" wrapText="1"/>
    </xf>
    <xf numFmtId="0" fontId="9" fillId="16" borderId="4" xfId="0" applyFont="1" applyFill="1" applyBorder="1" applyAlignment="1">
      <alignment horizontal="left" vertical="top" wrapText="1"/>
    </xf>
    <xf numFmtId="0" fontId="9" fillId="16" borderId="20" xfId="0" applyFont="1" applyFill="1" applyBorder="1" applyAlignment="1">
      <alignment horizontal="left" vertical="top" wrapText="1"/>
    </xf>
    <xf numFmtId="0" fontId="9" fillId="16" borderId="9" xfId="0" applyFont="1" applyFill="1" applyBorder="1" applyAlignment="1">
      <alignment horizontal="left" vertical="top" wrapText="1"/>
    </xf>
    <xf numFmtId="0" fontId="9" fillId="13" borderId="0" xfId="0" applyFont="1" applyFill="1" applyBorder="1" applyAlignment="1">
      <alignment horizontal="left" vertical="top" wrapText="1"/>
    </xf>
    <xf numFmtId="1" fontId="0" fillId="13" borderId="0" xfId="0" applyNumberFormat="1" applyFont="1" applyFill="1" applyBorder="1" applyAlignment="1"/>
    <xf numFmtId="0" fontId="11" fillId="13" borderId="0" xfId="0" applyFont="1" applyFill="1" applyBorder="1" applyAlignment="1">
      <alignment horizontal="left" vertical="top" wrapText="1"/>
    </xf>
    <xf numFmtId="0" fontId="11" fillId="1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2" fontId="0" fillId="15" borderId="9" xfId="0" applyNumberFormat="1" applyFont="1" applyFill="1" applyBorder="1" applyAlignment="1"/>
    <xf numFmtId="2" fontId="0" fillId="15" borderId="21" xfId="0" applyNumberFormat="1" applyFont="1" applyFill="1" applyBorder="1" applyAlignment="1"/>
    <xf numFmtId="0" fontId="9" fillId="16" borderId="18" xfId="0" applyFont="1" applyFill="1" applyBorder="1" applyAlignment="1">
      <alignment horizontal="left" wrapText="1"/>
    </xf>
    <xf numFmtId="0" fontId="9" fillId="16" borderId="4" xfId="0" applyFont="1" applyFill="1" applyBorder="1" applyAlignment="1">
      <alignment horizontal="left" wrapText="1"/>
    </xf>
    <xf numFmtId="0" fontId="9" fillId="16" borderId="24" xfId="0" applyFont="1" applyFill="1" applyBorder="1" applyAlignment="1"/>
    <xf numFmtId="0" fontId="0" fillId="16" borderId="5" xfId="0" applyFont="1" applyFill="1" applyBorder="1" applyAlignment="1"/>
    <xf numFmtId="0" fontId="9" fillId="16" borderId="26" xfId="0" applyFont="1" applyFill="1" applyBorder="1" applyAlignment="1"/>
    <xf numFmtId="0" fontId="0" fillId="16" borderId="27" xfId="0" applyFont="1" applyFill="1" applyBorder="1" applyAlignment="1"/>
    <xf numFmtId="2" fontId="0" fillId="15" borderId="5" xfId="0" applyNumberFormat="1" applyFont="1" applyFill="1" applyBorder="1" applyAlignment="1"/>
    <xf numFmtId="2" fontId="0" fillId="15" borderId="25" xfId="0" applyNumberFormat="1" applyFont="1" applyFill="1" applyBorder="1" applyAlignment="1"/>
    <xf numFmtId="0" fontId="0" fillId="15" borderId="27" xfId="0" applyFont="1" applyFill="1" applyBorder="1" applyAlignment="1"/>
    <xf numFmtId="0" fontId="0" fillId="15" borderId="28" xfId="0" applyFont="1" applyFill="1" applyBorder="1" applyAlignment="1"/>
    <xf numFmtId="0" fontId="9" fillId="15" borderId="7" xfId="0" applyFont="1" applyFill="1" applyBorder="1" applyAlignment="1"/>
    <xf numFmtId="0" fontId="9" fillId="15" borderId="17" xfId="0" applyFont="1" applyFill="1" applyBorder="1" applyAlignment="1"/>
    <xf numFmtId="0" fontId="0" fillId="16" borderId="16" xfId="0" applyFont="1" applyFill="1" applyBorder="1" applyAlignment="1"/>
    <xf numFmtId="0" fontId="0" fillId="16" borderId="7" xfId="0" applyFont="1" applyFill="1" applyBorder="1" applyAlignment="1"/>
    <xf numFmtId="0" fontId="0" fillId="16" borderId="18" xfId="0" applyFill="1" applyBorder="1" applyProtection="1"/>
    <xf numFmtId="0" fontId="11" fillId="16" borderId="0" xfId="0" applyFont="1" applyFill="1" applyBorder="1" applyAlignment="1"/>
    <xf numFmtId="0" fontId="9" fillId="14" borderId="7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0" fillId="14" borderId="29" xfId="0" applyFont="1" applyFill="1" applyBorder="1" applyAlignment="1"/>
    <xf numFmtId="0" fontId="0" fillId="14" borderId="30" xfId="0" applyFont="1" applyFill="1" applyBorder="1" applyAlignment="1"/>
    <xf numFmtId="0" fontId="9" fillId="14" borderId="30" xfId="0" applyFont="1" applyFill="1" applyBorder="1" applyAlignment="1">
      <alignment horizontal="center"/>
    </xf>
    <xf numFmtId="0" fontId="9" fillId="14" borderId="31" xfId="0" applyFont="1" applyFill="1" applyBorder="1" applyAlignment="1">
      <alignment horizontal="center"/>
    </xf>
    <xf numFmtId="0" fontId="0" fillId="14" borderId="32" xfId="0" applyFont="1" applyFill="1" applyBorder="1" applyAlignment="1"/>
    <xf numFmtId="0" fontId="0" fillId="14" borderId="4" xfId="0" applyFont="1" applyFill="1" applyBorder="1" applyAlignment="1"/>
    <xf numFmtId="0" fontId="9" fillId="14" borderId="4" xfId="0" applyFont="1" applyFill="1" applyBorder="1" applyAlignment="1"/>
    <xf numFmtId="0" fontId="9" fillId="16" borderId="32" xfId="0" applyFont="1" applyFill="1" applyBorder="1" applyAlignment="1"/>
    <xf numFmtId="0" fontId="9" fillId="16" borderId="32" xfId="0" applyFont="1" applyFill="1" applyBorder="1" applyAlignment="1">
      <alignment horizontal="left" vertical="top" wrapText="1"/>
    </xf>
    <xf numFmtId="0" fontId="9" fillId="16" borderId="34" xfId="0" applyFont="1" applyFill="1" applyBorder="1" applyAlignment="1">
      <alignment horizontal="left" vertical="top" wrapText="1"/>
    </xf>
    <xf numFmtId="0" fontId="9" fillId="16" borderId="35" xfId="0" applyFont="1" applyFill="1" applyBorder="1" applyAlignment="1">
      <alignment horizontal="left" vertical="top" wrapText="1"/>
    </xf>
    <xf numFmtId="1" fontId="0" fillId="15" borderId="35" xfId="0" applyNumberFormat="1" applyFont="1" applyFill="1" applyBorder="1" applyAlignment="1"/>
    <xf numFmtId="0" fontId="9" fillId="17" borderId="4" xfId="0" applyFont="1" applyFill="1" applyBorder="1" applyAlignment="1"/>
    <xf numFmtId="0" fontId="0" fillId="17" borderId="4" xfId="0" applyFont="1" applyFill="1" applyBorder="1" applyAlignment="1"/>
    <xf numFmtId="2" fontId="0" fillId="17" borderId="4" xfId="0" applyNumberFormat="1" applyFont="1" applyFill="1" applyBorder="1" applyAlignment="1"/>
    <xf numFmtId="1" fontId="0" fillId="17" borderId="4" xfId="0" applyNumberFormat="1" applyFont="1" applyFill="1" applyBorder="1" applyAlignment="1"/>
    <xf numFmtId="1" fontId="0" fillId="17" borderId="35" xfId="0" applyNumberFormat="1" applyFont="1" applyFill="1" applyBorder="1" applyAlignment="1"/>
    <xf numFmtId="0" fontId="9" fillId="18" borderId="4" xfId="0" applyFont="1" applyFill="1" applyBorder="1" applyAlignment="1"/>
    <xf numFmtId="0" fontId="0" fillId="18" borderId="4" xfId="0" applyFont="1" applyFill="1" applyBorder="1" applyAlignment="1"/>
    <xf numFmtId="2" fontId="0" fillId="18" borderId="4" xfId="0" applyNumberFormat="1" applyFont="1" applyFill="1" applyBorder="1" applyAlignment="1"/>
    <xf numFmtId="1" fontId="0" fillId="18" borderId="4" xfId="0" applyNumberFormat="1" applyFont="1" applyFill="1" applyBorder="1" applyAlignment="1"/>
    <xf numFmtId="1" fontId="0" fillId="18" borderId="35" xfId="0" applyNumberFormat="1" applyFont="1" applyFill="1" applyBorder="1" applyAlignment="1"/>
    <xf numFmtId="2" fontId="0" fillId="17" borderId="9" xfId="0" applyNumberFormat="1" applyFont="1" applyFill="1" applyBorder="1" applyAlignment="1"/>
    <xf numFmtId="0" fontId="0" fillId="19" borderId="19" xfId="0" applyFont="1" applyFill="1" applyBorder="1" applyAlignment="1"/>
    <xf numFmtId="0" fontId="0" fillId="19" borderId="4" xfId="0" applyFont="1" applyFill="1" applyBorder="1" applyAlignment="1"/>
    <xf numFmtId="1" fontId="0" fillId="19" borderId="4" xfId="0" applyNumberFormat="1" applyFont="1" applyFill="1" applyBorder="1" applyAlignment="1"/>
    <xf numFmtId="2" fontId="0" fillId="19" borderId="9" xfId="0" applyNumberFormat="1" applyFont="1" applyFill="1" applyBorder="1" applyAlignment="1"/>
    <xf numFmtId="0" fontId="9" fillId="19" borderId="4" xfId="0" applyFont="1" applyFill="1" applyBorder="1" applyAlignment="1"/>
    <xf numFmtId="2" fontId="0" fillId="19" borderId="4" xfId="0" applyNumberFormat="1" applyFont="1" applyFill="1" applyBorder="1" applyAlignment="1"/>
    <xf numFmtId="1" fontId="0" fillId="19" borderId="35" xfId="0" applyNumberFormat="1" applyFont="1" applyFill="1" applyBorder="1" applyAlignment="1"/>
    <xf numFmtId="0" fontId="9" fillId="19" borderId="33" xfId="0" applyFont="1" applyFill="1" applyBorder="1" applyAlignment="1"/>
    <xf numFmtId="0" fontId="0" fillId="19" borderId="33" xfId="0" applyFont="1" applyFill="1" applyBorder="1" applyAlignment="1"/>
    <xf numFmtId="2" fontId="0" fillId="19" borderId="33" xfId="0" applyNumberFormat="1" applyFont="1" applyFill="1" applyBorder="1" applyAlignment="1"/>
    <xf numFmtId="1" fontId="0" fillId="19" borderId="36" xfId="0" applyNumberFormat="1" applyFont="1" applyFill="1" applyBorder="1" applyAlignment="1"/>
    <xf numFmtId="0" fontId="0" fillId="14" borderId="18" xfId="0" applyFont="1" applyFill="1" applyBorder="1" applyAlignment="1"/>
    <xf numFmtId="0" fontId="9" fillId="19" borderId="19" xfId="0" applyFont="1" applyFill="1" applyBorder="1" applyAlignment="1"/>
    <xf numFmtId="1" fontId="0" fillId="19" borderId="19" xfId="0" applyNumberFormat="1" applyFont="1" applyFill="1" applyBorder="1" applyAlignment="1"/>
    <xf numFmtId="2" fontId="0" fillId="19" borderId="21" xfId="0" applyNumberFormat="1" applyFont="1" applyFill="1" applyBorder="1" applyAlignment="1"/>
    <xf numFmtId="2" fontId="0" fillId="19" borderId="19" xfId="0" applyNumberFormat="1" applyFont="1" applyFill="1" applyBorder="1" applyAlignment="1"/>
    <xf numFmtId="0" fontId="9" fillId="7" borderId="20" xfId="0" applyFont="1" applyFill="1" applyBorder="1" applyAlignment="1"/>
    <xf numFmtId="0" fontId="0" fillId="7" borderId="9" xfId="0" applyFont="1" applyFill="1" applyBorder="1" applyAlignment="1"/>
    <xf numFmtId="0" fontId="0" fillId="7" borderId="21" xfId="0" applyFont="1" applyFill="1" applyBorder="1" applyAlignment="1"/>
    <xf numFmtId="0" fontId="0" fillId="7" borderId="20" xfId="0" applyFont="1" applyFill="1" applyBorder="1" applyAlignment="1" applyProtection="1"/>
    <xf numFmtId="0" fontId="9" fillId="7" borderId="32" xfId="0" applyFont="1" applyFill="1" applyBorder="1" applyAlignment="1"/>
    <xf numFmtId="0" fontId="0" fillId="7" borderId="4" xfId="0" applyFont="1" applyFill="1" applyBorder="1" applyAlignment="1"/>
    <xf numFmtId="0" fontId="0" fillId="7" borderId="33" xfId="0" applyFont="1" applyFill="1" applyBorder="1" applyAlignment="1"/>
    <xf numFmtId="0" fontId="9" fillId="7" borderId="32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left" vertical="top" wrapText="1"/>
    </xf>
    <xf numFmtId="2" fontId="0" fillId="7" borderId="4" xfId="0" applyNumberFormat="1" applyFont="1" applyFill="1" applyBorder="1" applyAlignment="1"/>
    <xf numFmtId="2" fontId="0" fillId="7" borderId="33" xfId="0" applyNumberFormat="1" applyFont="1" applyFill="1" applyBorder="1" applyAlignment="1"/>
    <xf numFmtId="2" fontId="0" fillId="7" borderId="19" xfId="0" applyNumberFormat="1" applyFont="1" applyFill="1" applyBorder="1" applyAlignment="1"/>
    <xf numFmtId="1" fontId="0" fillId="7" borderId="9" xfId="0" applyNumberFormat="1" applyFont="1" applyFill="1" applyBorder="1" applyAlignment="1"/>
    <xf numFmtId="1" fontId="0" fillId="7" borderId="2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06"/>
  <sheetViews>
    <sheetView tabSelected="1" workbookViewId="0">
      <selection activeCell="B85" sqref="B85:C88"/>
    </sheetView>
  </sheetViews>
  <sheetFormatPr defaultColWidth="15.140625" defaultRowHeight="15" customHeight="1" x14ac:dyDescent="0.25"/>
  <cols>
    <col min="2" max="2" width="17.7109375" bestFit="1" customWidth="1"/>
    <col min="3" max="3" width="15.42578125" customWidth="1"/>
    <col min="4" max="4" width="5.42578125" customWidth="1"/>
    <col min="5" max="5" width="6.140625" customWidth="1"/>
    <col min="6" max="15" width="3.140625" customWidth="1"/>
    <col min="16" max="16" width="6.140625" customWidth="1"/>
    <col min="17" max="22" width="4.28515625" customWidth="1"/>
    <col min="23" max="26" width="5.85546875" customWidth="1"/>
    <col min="27" max="31" width="6.7109375" customWidth="1"/>
    <col min="32" max="32" width="7.7109375" customWidth="1"/>
    <col min="33" max="33" width="31.140625" customWidth="1"/>
    <col min="34" max="34" width="38.42578125" customWidth="1"/>
    <col min="35" max="35" width="11.42578125" customWidth="1"/>
    <col min="36" max="36" width="14" customWidth="1"/>
  </cols>
  <sheetData>
    <row r="1" spans="1:38" ht="20.25" customHeight="1" x14ac:dyDescent="0.25">
      <c r="B1" s="14" t="s">
        <v>62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  <c r="R1" s="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"/>
      <c r="AG1" s="13" t="s">
        <v>57</v>
      </c>
      <c r="AH1" s="1"/>
      <c r="AI1" s="1"/>
      <c r="AJ1" s="1"/>
    </row>
    <row r="2" spans="1:38" ht="34.5" customHeight="1" x14ac:dyDescent="0.25">
      <c r="B2" s="14" t="s">
        <v>76</v>
      </c>
      <c r="C2" s="16"/>
      <c r="D2" s="9"/>
      <c r="E2" s="1"/>
      <c r="F2" s="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"/>
      <c r="AG2" s="13"/>
      <c r="AH2" s="1"/>
      <c r="AI2" s="1"/>
      <c r="AJ2" s="1"/>
    </row>
    <row r="3" spans="1:38" ht="18.75" x14ac:dyDescent="0.3">
      <c r="B3" s="10"/>
      <c r="C3" s="10"/>
      <c r="D3" s="11"/>
      <c r="E3" s="11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3" t="s">
        <v>184</v>
      </c>
      <c r="AH3" s="1"/>
      <c r="AI3" s="1"/>
      <c r="AJ3" s="1"/>
    </row>
    <row r="4" spans="1:38" ht="15.75" customHeight="1" thickBot="1" x14ac:dyDescent="0.3">
      <c r="B4" s="4"/>
      <c r="C4" s="4"/>
      <c r="D4" s="4"/>
      <c r="E4" s="5"/>
      <c r="F4" s="5"/>
      <c r="G4" s="5"/>
      <c r="H4" s="4"/>
      <c r="I4" s="4"/>
      <c r="J4" s="4"/>
      <c r="K4" s="4"/>
      <c r="L4" s="4"/>
      <c r="M4" s="4"/>
      <c r="N4" s="4"/>
      <c r="O4" s="5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8" ht="69" customHeight="1" x14ac:dyDescent="0.25">
      <c r="A5" s="112" t="s">
        <v>170</v>
      </c>
      <c r="B5" s="113" t="s">
        <v>28</v>
      </c>
      <c r="C5" s="113" t="s">
        <v>22</v>
      </c>
      <c r="D5" s="113" t="s">
        <v>29</v>
      </c>
      <c r="E5" s="114" t="s">
        <v>30</v>
      </c>
      <c r="F5" s="113" t="s">
        <v>56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3" t="s">
        <v>58</v>
      </c>
      <c r="R5" s="113"/>
      <c r="S5" s="113"/>
      <c r="T5" s="113"/>
      <c r="U5" s="113"/>
      <c r="V5" s="113"/>
      <c r="W5" s="114" t="s">
        <v>37</v>
      </c>
      <c r="X5" s="113" t="s">
        <v>59</v>
      </c>
      <c r="Y5" s="115"/>
      <c r="Z5" s="115"/>
      <c r="AA5" s="113" t="s">
        <v>60</v>
      </c>
      <c r="AB5" s="116"/>
      <c r="AC5" s="116"/>
      <c r="AD5" s="116"/>
      <c r="AE5" s="116"/>
      <c r="AF5" s="116"/>
      <c r="AG5" s="113" t="s">
        <v>55</v>
      </c>
      <c r="AH5" s="117" t="s">
        <v>54</v>
      </c>
      <c r="AI5" s="101" t="s">
        <v>183</v>
      </c>
      <c r="AJ5" s="102"/>
    </row>
    <row r="6" spans="1:38" ht="106.5" customHeight="1" thickBot="1" x14ac:dyDescent="0.3">
      <c r="A6" s="118"/>
      <c r="B6" s="119"/>
      <c r="C6" s="119"/>
      <c r="D6" s="119"/>
      <c r="E6" s="120"/>
      <c r="F6" s="121" t="s">
        <v>38</v>
      </c>
      <c r="G6" s="121" t="s">
        <v>39</v>
      </c>
      <c r="H6" s="121" t="s">
        <v>40</v>
      </c>
      <c r="I6" s="121" t="s">
        <v>147</v>
      </c>
      <c r="J6" s="121" t="s">
        <v>41</v>
      </c>
      <c r="K6" s="121" t="s">
        <v>42</v>
      </c>
      <c r="L6" s="121" t="s">
        <v>43</v>
      </c>
      <c r="M6" s="121" t="s">
        <v>44</v>
      </c>
      <c r="N6" s="121" t="s">
        <v>45</v>
      </c>
      <c r="O6" s="121" t="s">
        <v>46</v>
      </c>
      <c r="P6" s="121" t="s">
        <v>47</v>
      </c>
      <c r="Q6" s="122">
        <v>1</v>
      </c>
      <c r="R6" s="122">
        <v>2</v>
      </c>
      <c r="S6" s="122">
        <v>3</v>
      </c>
      <c r="T6" s="122">
        <v>4</v>
      </c>
      <c r="U6" s="122">
        <v>5</v>
      </c>
      <c r="V6" s="122">
        <v>6</v>
      </c>
      <c r="W6" s="120"/>
      <c r="X6" s="123" t="s">
        <v>38</v>
      </c>
      <c r="Y6" s="123" t="s">
        <v>39</v>
      </c>
      <c r="Z6" s="123" t="s">
        <v>48</v>
      </c>
      <c r="AA6" s="124"/>
      <c r="AB6" s="124"/>
      <c r="AC6" s="124"/>
      <c r="AD6" s="124"/>
      <c r="AE6" s="124"/>
      <c r="AF6" s="125" t="s">
        <v>61</v>
      </c>
      <c r="AG6" s="119"/>
      <c r="AH6" s="126"/>
      <c r="AI6" s="127"/>
      <c r="AJ6" s="128"/>
    </row>
    <row r="7" spans="1:38" s="23" customFormat="1" ht="15" customHeight="1" x14ac:dyDescent="0.2">
      <c r="A7" s="53" t="s">
        <v>75</v>
      </c>
      <c r="B7" s="54"/>
      <c r="C7" s="54"/>
      <c r="D7" s="55" t="s">
        <v>63</v>
      </c>
      <c r="E7" s="53" t="s">
        <v>3</v>
      </c>
      <c r="F7" s="53"/>
      <c r="G7" s="53"/>
      <c r="H7" s="54"/>
      <c r="I7" s="54"/>
      <c r="J7" s="54"/>
      <c r="K7" s="54"/>
      <c r="L7" s="54"/>
      <c r="M7" s="54"/>
      <c r="N7" s="54"/>
      <c r="O7" s="53"/>
      <c r="P7" s="56">
        <v>0</v>
      </c>
      <c r="Q7" s="57"/>
      <c r="R7" s="57"/>
      <c r="S7" s="57"/>
      <c r="T7" s="57"/>
      <c r="U7" s="57"/>
      <c r="V7" s="57"/>
      <c r="W7" s="56">
        <v>1</v>
      </c>
      <c r="X7" s="54" t="s">
        <v>12</v>
      </c>
      <c r="Y7" s="54" t="s">
        <v>12</v>
      </c>
      <c r="Z7" s="54"/>
      <c r="AA7" s="54" t="s">
        <v>14</v>
      </c>
      <c r="AB7" s="54"/>
      <c r="AC7" s="54"/>
      <c r="AD7" s="54"/>
      <c r="AE7" s="54"/>
      <c r="AF7" s="109">
        <v>3</v>
      </c>
      <c r="AG7" s="53" t="s">
        <v>49</v>
      </c>
      <c r="AH7" s="99"/>
      <c r="AI7" s="110">
        <f>COUNTIF($AG$7:$AG$17,"Further Education")</f>
        <v>10</v>
      </c>
      <c r="AJ7" s="111" t="s">
        <v>49</v>
      </c>
      <c r="AK7" s="23" t="s">
        <v>8</v>
      </c>
      <c r="AL7" s="25" t="s">
        <v>49</v>
      </c>
    </row>
    <row r="8" spans="1:38" s="23" customFormat="1" ht="15" customHeight="1" x14ac:dyDescent="0.2">
      <c r="A8" s="26" t="s">
        <v>75</v>
      </c>
      <c r="B8" s="27"/>
      <c r="C8" s="27"/>
      <c r="D8" s="28" t="s">
        <v>64</v>
      </c>
      <c r="E8" s="26" t="s">
        <v>3</v>
      </c>
      <c r="F8" s="26"/>
      <c r="G8" s="26"/>
      <c r="H8" s="27"/>
      <c r="I8" s="27"/>
      <c r="J8" s="27"/>
      <c r="K8" s="27"/>
      <c r="L8" s="27"/>
      <c r="M8" s="27"/>
      <c r="N8" s="27"/>
      <c r="O8" s="26"/>
      <c r="P8" s="29">
        <v>0</v>
      </c>
      <c r="Q8" s="30"/>
      <c r="R8" s="30">
        <v>258</v>
      </c>
      <c r="S8" s="30"/>
      <c r="T8" s="32"/>
      <c r="U8" s="26"/>
      <c r="V8" s="30"/>
      <c r="W8" s="29">
        <v>1</v>
      </c>
      <c r="X8" s="27" t="s">
        <v>16</v>
      </c>
      <c r="Y8" s="27" t="s">
        <v>14</v>
      </c>
      <c r="Z8" s="27"/>
      <c r="AA8" s="27"/>
      <c r="AB8" s="27"/>
      <c r="AC8" s="27"/>
      <c r="AD8" s="27"/>
      <c r="AE8" s="27"/>
      <c r="AF8" s="31">
        <v>2</v>
      </c>
      <c r="AG8" s="26" t="s">
        <v>49</v>
      </c>
      <c r="AH8" s="95" t="s">
        <v>66</v>
      </c>
      <c r="AI8" s="103">
        <f>COUNTIF($AG$7:$AG$17,"Voluntary Sector")</f>
        <v>0</v>
      </c>
      <c r="AJ8" s="104" t="s">
        <v>50</v>
      </c>
      <c r="AK8" s="23" t="s">
        <v>10</v>
      </c>
      <c r="AL8" s="25" t="s">
        <v>50</v>
      </c>
    </row>
    <row r="9" spans="1:38" s="23" customFormat="1" ht="15" customHeight="1" x14ac:dyDescent="0.2">
      <c r="A9" s="26" t="s">
        <v>75</v>
      </c>
      <c r="B9" s="27"/>
      <c r="C9" s="27"/>
      <c r="D9" s="28" t="s">
        <v>65</v>
      </c>
      <c r="E9" s="26" t="s">
        <v>3</v>
      </c>
      <c r="F9" s="26"/>
      <c r="G9" s="26"/>
      <c r="H9" s="27"/>
      <c r="I9" s="27"/>
      <c r="J9" s="27"/>
      <c r="K9" s="27"/>
      <c r="L9" s="27"/>
      <c r="M9" s="27"/>
      <c r="N9" s="27"/>
      <c r="O9" s="26"/>
      <c r="P9" s="33">
        <v>0</v>
      </c>
      <c r="Q9" s="30"/>
      <c r="R9" s="30"/>
      <c r="S9" s="30"/>
      <c r="T9" s="32"/>
      <c r="U9" s="32"/>
      <c r="V9" s="34"/>
      <c r="W9" s="29"/>
      <c r="X9" s="27" t="s">
        <v>12</v>
      </c>
      <c r="Y9" s="27" t="s">
        <v>12</v>
      </c>
      <c r="Z9" s="27"/>
      <c r="AA9" s="27" t="s">
        <v>12</v>
      </c>
      <c r="AB9" s="27" t="s">
        <v>14</v>
      </c>
      <c r="AC9" s="27"/>
      <c r="AD9" s="27"/>
      <c r="AE9" s="27"/>
      <c r="AF9" s="31">
        <v>4</v>
      </c>
      <c r="AG9" s="26" t="s">
        <v>49</v>
      </c>
      <c r="AH9" s="95"/>
      <c r="AI9" s="103">
        <f>COUNTIF($AG$7:$AG$17,"Employment")</f>
        <v>1</v>
      </c>
      <c r="AJ9" s="104" t="s">
        <v>33</v>
      </c>
      <c r="AK9" s="23" t="s">
        <v>12</v>
      </c>
      <c r="AL9" s="25" t="s">
        <v>33</v>
      </c>
    </row>
    <row r="10" spans="1:38" s="23" customFormat="1" ht="15" customHeight="1" x14ac:dyDescent="0.2">
      <c r="A10" s="35" t="s">
        <v>75</v>
      </c>
      <c r="B10" s="27"/>
      <c r="C10" s="27"/>
      <c r="D10" s="36" t="s">
        <v>67</v>
      </c>
      <c r="E10" s="27" t="s">
        <v>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9">
        <v>0</v>
      </c>
      <c r="Q10" s="30"/>
      <c r="R10" s="30"/>
      <c r="S10" s="30"/>
      <c r="T10" s="30"/>
      <c r="U10" s="30"/>
      <c r="V10" s="30"/>
      <c r="W10" s="29"/>
      <c r="X10" s="27"/>
      <c r="Y10" s="27"/>
      <c r="Z10" s="27"/>
      <c r="AA10" s="27"/>
      <c r="AB10" s="27"/>
      <c r="AC10" s="27"/>
      <c r="AD10" s="27"/>
      <c r="AE10" s="27"/>
      <c r="AF10" s="37">
        <v>0</v>
      </c>
      <c r="AG10" s="26" t="s">
        <v>49</v>
      </c>
      <c r="AH10" s="95"/>
      <c r="AI10" s="103">
        <f>COUNTIF($AG$7:$AG$17,"Apprenticeship")</f>
        <v>0</v>
      </c>
      <c r="AJ10" s="104" t="s">
        <v>32</v>
      </c>
      <c r="AK10" s="23" t="s">
        <v>14</v>
      </c>
      <c r="AL10" s="25" t="s">
        <v>32</v>
      </c>
    </row>
    <row r="11" spans="1:38" s="23" customFormat="1" ht="15" customHeight="1" x14ac:dyDescent="0.2">
      <c r="A11" s="35" t="s">
        <v>75</v>
      </c>
      <c r="B11" s="27"/>
      <c r="C11" s="27"/>
      <c r="D11" s="36" t="s">
        <v>68</v>
      </c>
      <c r="E11" s="27" t="s">
        <v>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9">
        <v>0</v>
      </c>
      <c r="Q11" s="30"/>
      <c r="R11" s="30"/>
      <c r="S11" s="30"/>
      <c r="T11" s="30"/>
      <c r="U11" s="30"/>
      <c r="V11" s="30"/>
      <c r="W11" s="29"/>
      <c r="X11" s="27"/>
      <c r="Y11" s="27"/>
      <c r="Z11" s="27"/>
      <c r="AA11" s="27" t="s">
        <v>14</v>
      </c>
      <c r="AB11" s="27" t="s">
        <v>14</v>
      </c>
      <c r="AC11" s="27"/>
      <c r="AD11" s="27"/>
      <c r="AE11" s="27"/>
      <c r="AF11" s="37">
        <v>2</v>
      </c>
      <c r="AG11" s="26" t="s">
        <v>49</v>
      </c>
      <c r="AH11" s="95"/>
      <c r="AI11" s="103">
        <f>COUNTIF($AG$7:$AG$17,"Custody")</f>
        <v>0</v>
      </c>
      <c r="AJ11" s="104" t="s">
        <v>51</v>
      </c>
      <c r="AK11" s="23" t="s">
        <v>16</v>
      </c>
      <c r="AL11" s="25" t="s">
        <v>51</v>
      </c>
    </row>
    <row r="12" spans="1:38" s="23" customFormat="1" ht="15" customHeight="1" x14ac:dyDescent="0.2">
      <c r="A12" s="35" t="s">
        <v>75</v>
      </c>
      <c r="B12" s="27"/>
      <c r="C12" s="27"/>
      <c r="D12" s="28" t="s">
        <v>69</v>
      </c>
      <c r="E12" s="26" t="s">
        <v>3</v>
      </c>
      <c r="F12" s="26"/>
      <c r="G12" s="26"/>
      <c r="H12" s="26"/>
      <c r="I12" s="26"/>
      <c r="J12" s="27"/>
      <c r="K12" s="27"/>
      <c r="L12" s="27"/>
      <c r="M12" s="27"/>
      <c r="N12" s="27"/>
      <c r="O12" s="26"/>
      <c r="P12" s="29">
        <v>0</v>
      </c>
      <c r="Q12" s="30"/>
      <c r="R12" s="30"/>
      <c r="S12" s="30"/>
      <c r="T12" s="38"/>
      <c r="U12" s="30"/>
      <c r="V12" s="30"/>
      <c r="W12" s="29"/>
      <c r="X12" s="27" t="s">
        <v>16</v>
      </c>
      <c r="Y12" s="27" t="s">
        <v>14</v>
      </c>
      <c r="Z12" s="27"/>
      <c r="AA12" s="27" t="s">
        <v>12</v>
      </c>
      <c r="AB12" s="27"/>
      <c r="AC12" s="27"/>
      <c r="AD12" s="27"/>
      <c r="AE12" s="27"/>
      <c r="AF12" s="31">
        <v>3</v>
      </c>
      <c r="AG12" s="26" t="s">
        <v>49</v>
      </c>
      <c r="AH12" s="95"/>
      <c r="AI12" s="103">
        <f>COUNTIF($AG$7:$AG$17,"Other/not known")</f>
        <v>0</v>
      </c>
      <c r="AJ12" s="104" t="s">
        <v>52</v>
      </c>
      <c r="AL12" s="25" t="s">
        <v>52</v>
      </c>
    </row>
    <row r="13" spans="1:38" s="23" customFormat="1" ht="15" customHeight="1" x14ac:dyDescent="0.2">
      <c r="A13" s="35" t="s">
        <v>75</v>
      </c>
      <c r="B13" s="27"/>
      <c r="C13" s="27"/>
      <c r="D13" s="28" t="s">
        <v>70</v>
      </c>
      <c r="E13" s="27" t="s">
        <v>3</v>
      </c>
      <c r="F13" s="27">
        <v>2</v>
      </c>
      <c r="G13" s="27">
        <v>3</v>
      </c>
      <c r="H13" s="27"/>
      <c r="I13" s="27"/>
      <c r="J13" s="27"/>
      <c r="K13" s="27"/>
      <c r="L13" s="27"/>
      <c r="M13" s="27"/>
      <c r="N13" s="27"/>
      <c r="O13" s="27"/>
      <c r="P13" s="29">
        <v>2</v>
      </c>
      <c r="Q13" s="30"/>
      <c r="R13" s="30"/>
      <c r="S13" s="30"/>
      <c r="T13" s="30"/>
      <c r="U13" s="30"/>
      <c r="V13" s="30"/>
      <c r="W13" s="29"/>
      <c r="X13" s="27" t="s">
        <v>14</v>
      </c>
      <c r="Y13" s="27" t="s">
        <v>14</v>
      </c>
      <c r="Z13" s="27"/>
      <c r="AA13" s="27" t="s">
        <v>14</v>
      </c>
      <c r="AB13" s="27" t="s">
        <v>12</v>
      </c>
      <c r="AC13" s="27"/>
      <c r="AD13" s="27"/>
      <c r="AE13" s="27"/>
      <c r="AF13" s="37">
        <v>4</v>
      </c>
      <c r="AG13" s="26" t="s">
        <v>49</v>
      </c>
      <c r="AH13" s="95"/>
      <c r="AI13" s="103">
        <f>COUNTIF($AG$7:$AG$17,"NEET")</f>
        <v>0</v>
      </c>
      <c r="AJ13" s="104" t="s">
        <v>53</v>
      </c>
      <c r="AL13" s="25" t="s">
        <v>53</v>
      </c>
    </row>
    <row r="14" spans="1:38" s="23" customFormat="1" ht="15" customHeight="1" x14ac:dyDescent="0.2">
      <c r="A14" s="35" t="s">
        <v>75</v>
      </c>
      <c r="B14" s="27"/>
      <c r="C14" s="27"/>
      <c r="D14" s="28" t="s">
        <v>71</v>
      </c>
      <c r="E14" s="27" t="s">
        <v>3</v>
      </c>
      <c r="F14" s="27">
        <v>3</v>
      </c>
      <c r="G14" s="27">
        <v>4</v>
      </c>
      <c r="H14" s="27"/>
      <c r="I14" s="27"/>
      <c r="J14" s="27"/>
      <c r="K14" s="27"/>
      <c r="L14" s="27"/>
      <c r="M14" s="27"/>
      <c r="N14" s="27"/>
      <c r="O14" s="27"/>
      <c r="P14" s="29">
        <v>2</v>
      </c>
      <c r="Q14" s="30"/>
      <c r="R14" s="30"/>
      <c r="S14" s="30"/>
      <c r="T14" s="30"/>
      <c r="U14" s="30"/>
      <c r="V14" s="30"/>
      <c r="W14" s="29"/>
      <c r="X14" s="27" t="s">
        <v>14</v>
      </c>
      <c r="Y14" s="27" t="s">
        <v>14</v>
      </c>
      <c r="Z14" s="27"/>
      <c r="AA14" s="27" t="s">
        <v>14</v>
      </c>
      <c r="AB14" s="27" t="s">
        <v>12</v>
      </c>
      <c r="AC14" s="27"/>
      <c r="AD14" s="27"/>
      <c r="AE14" s="27"/>
      <c r="AF14" s="37">
        <v>4</v>
      </c>
      <c r="AG14" s="26" t="s">
        <v>33</v>
      </c>
      <c r="AH14" s="95"/>
      <c r="AI14" s="103"/>
      <c r="AJ14" s="105"/>
    </row>
    <row r="15" spans="1:38" s="23" customFormat="1" ht="15" customHeight="1" x14ac:dyDescent="0.2">
      <c r="A15" s="35" t="s">
        <v>75</v>
      </c>
      <c r="B15" s="27"/>
      <c r="C15" s="27"/>
      <c r="D15" s="28" t="s">
        <v>72</v>
      </c>
      <c r="E15" s="26" t="s">
        <v>3</v>
      </c>
      <c r="F15" s="26">
        <v>4</v>
      </c>
      <c r="G15" s="26">
        <v>3</v>
      </c>
      <c r="H15" s="27"/>
      <c r="I15" s="27"/>
      <c r="J15" s="27"/>
      <c r="K15" s="27"/>
      <c r="L15" s="27"/>
      <c r="M15" s="27"/>
      <c r="N15" s="27"/>
      <c r="O15" s="26"/>
      <c r="P15" s="29">
        <v>2</v>
      </c>
      <c r="Q15" s="30"/>
      <c r="R15" s="32"/>
      <c r="S15" s="30"/>
      <c r="T15" s="34"/>
      <c r="U15" s="30"/>
      <c r="V15" s="30"/>
      <c r="W15" s="29"/>
      <c r="X15" s="27" t="s">
        <v>14</v>
      </c>
      <c r="Y15" s="27" t="s">
        <v>14</v>
      </c>
      <c r="Z15" s="27"/>
      <c r="AA15" s="27" t="s">
        <v>14</v>
      </c>
      <c r="AB15" s="27"/>
      <c r="AC15" s="27"/>
      <c r="AD15" s="27"/>
      <c r="AE15" s="27"/>
      <c r="AF15" s="31">
        <v>3</v>
      </c>
      <c r="AG15" s="26" t="s">
        <v>49</v>
      </c>
      <c r="AH15" s="95"/>
      <c r="AI15" s="103"/>
      <c r="AJ15" s="105"/>
    </row>
    <row r="16" spans="1:38" s="23" customFormat="1" ht="15" customHeight="1" x14ac:dyDescent="0.2">
      <c r="A16" s="35" t="s">
        <v>75</v>
      </c>
      <c r="B16" s="27"/>
      <c r="C16" s="27"/>
      <c r="D16" s="28" t="s">
        <v>73</v>
      </c>
      <c r="E16" s="27" t="s">
        <v>3</v>
      </c>
      <c r="F16" s="27">
        <v>2</v>
      </c>
      <c r="G16" s="27"/>
      <c r="H16" s="27"/>
      <c r="I16" s="27"/>
      <c r="J16" s="27"/>
      <c r="K16" s="27"/>
      <c r="L16" s="27"/>
      <c r="M16" s="27"/>
      <c r="N16" s="27"/>
      <c r="O16" s="27"/>
      <c r="P16" s="29">
        <v>1</v>
      </c>
      <c r="Q16" s="30"/>
      <c r="R16" s="30"/>
      <c r="S16" s="30"/>
      <c r="T16" s="30"/>
      <c r="U16" s="30"/>
      <c r="V16" s="30"/>
      <c r="W16" s="29"/>
      <c r="X16" s="27" t="s">
        <v>14</v>
      </c>
      <c r="Y16" s="27" t="s">
        <v>14</v>
      </c>
      <c r="Z16" s="27"/>
      <c r="AA16" s="27" t="s">
        <v>14</v>
      </c>
      <c r="AB16" s="27"/>
      <c r="AC16" s="27"/>
      <c r="AD16" s="27"/>
      <c r="AE16" s="27"/>
      <c r="AF16" s="37">
        <v>3</v>
      </c>
      <c r="AG16" s="26" t="s">
        <v>49</v>
      </c>
      <c r="AH16" s="95"/>
      <c r="AI16" s="103"/>
      <c r="AJ16" s="105"/>
    </row>
    <row r="17" spans="1:36" s="23" customFormat="1" ht="15" customHeight="1" thickBot="1" x14ac:dyDescent="0.25">
      <c r="A17" s="45" t="s">
        <v>75</v>
      </c>
      <c r="B17" s="46"/>
      <c r="C17" s="46"/>
      <c r="D17" s="47" t="s">
        <v>74</v>
      </c>
      <c r="E17" s="48" t="s">
        <v>3</v>
      </c>
      <c r="F17" s="48">
        <v>3</v>
      </c>
      <c r="G17" s="48">
        <v>3</v>
      </c>
      <c r="H17" s="46"/>
      <c r="I17" s="46"/>
      <c r="J17" s="46"/>
      <c r="K17" s="46"/>
      <c r="L17" s="46"/>
      <c r="M17" s="46"/>
      <c r="N17" s="46"/>
      <c r="O17" s="48"/>
      <c r="P17" s="49">
        <v>2</v>
      </c>
      <c r="Q17" s="50"/>
      <c r="R17" s="50"/>
      <c r="S17" s="51"/>
      <c r="T17" s="51"/>
      <c r="U17" s="51"/>
      <c r="V17" s="51"/>
      <c r="W17" s="49"/>
      <c r="X17" s="46"/>
      <c r="Y17" s="46" t="s">
        <v>14</v>
      </c>
      <c r="Z17" s="46"/>
      <c r="AA17" s="46"/>
      <c r="AB17" s="46"/>
      <c r="AC17" s="46"/>
      <c r="AD17" s="46"/>
      <c r="AE17" s="46"/>
      <c r="AF17" s="52">
        <v>1</v>
      </c>
      <c r="AG17" s="48" t="s">
        <v>49</v>
      </c>
      <c r="AH17" s="96"/>
      <c r="AI17" s="103"/>
      <c r="AJ17" s="105"/>
    </row>
    <row r="18" spans="1:36" s="62" customFormat="1" ht="15" customHeight="1" x14ac:dyDescent="0.2">
      <c r="A18" s="59" t="s">
        <v>142</v>
      </c>
      <c r="B18" s="60"/>
      <c r="C18" s="60"/>
      <c r="D18" s="92">
        <f>COUNTA(D7:D17)</f>
        <v>11</v>
      </c>
      <c r="E18" s="60"/>
      <c r="F18" s="60">
        <f>COUNTIF(F7:F17,"&gt;3")</f>
        <v>1</v>
      </c>
      <c r="G18" s="60">
        <f t="shared" ref="G18:N18" si="0">COUNTIF(G7:G17,"&gt;3")</f>
        <v>1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/>
      <c r="P18" s="86">
        <f>SUM(P7:P17)</f>
        <v>9</v>
      </c>
      <c r="Q18" s="61"/>
      <c r="R18" s="61"/>
      <c r="S18" s="61"/>
      <c r="T18" s="61"/>
      <c r="U18" s="61"/>
      <c r="V18" s="61"/>
      <c r="W18" s="86">
        <f>SUM(W7:W17)</f>
        <v>2</v>
      </c>
      <c r="X18" s="60"/>
      <c r="Y18" s="60"/>
      <c r="Z18" s="60"/>
      <c r="AA18" s="60"/>
      <c r="AB18" s="60"/>
      <c r="AC18" s="60"/>
      <c r="AD18" s="60"/>
      <c r="AE18" s="60"/>
      <c r="AF18" s="84">
        <f>SUM(AF7:AF17)</f>
        <v>29</v>
      </c>
      <c r="AG18" s="60">
        <f>COUNTIF(AG7:AG17,"Further Education")</f>
        <v>10</v>
      </c>
      <c r="AH18" s="97"/>
      <c r="AI18" s="103"/>
      <c r="AJ18" s="105"/>
    </row>
    <row r="19" spans="1:36" s="66" customFormat="1" ht="15" customHeight="1" thickBot="1" x14ac:dyDescent="0.25">
      <c r="A19" s="63" t="s">
        <v>178</v>
      </c>
      <c r="B19" s="64"/>
      <c r="C19" s="64"/>
      <c r="D19" s="93"/>
      <c r="E19" s="64"/>
      <c r="F19" s="64">
        <f>COUNTIF(F7:F18,"U")</f>
        <v>0</v>
      </c>
      <c r="G19" s="64">
        <f t="shared" ref="G19:N19" si="1">COUNTIF(G7:G18,"U")</f>
        <v>0</v>
      </c>
      <c r="H19" s="64">
        <f t="shared" si="1"/>
        <v>0</v>
      </c>
      <c r="I19" s="64">
        <f t="shared" si="1"/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64">
        <f t="shared" si="1"/>
        <v>0</v>
      </c>
      <c r="N19" s="64">
        <f t="shared" si="1"/>
        <v>0</v>
      </c>
      <c r="O19" s="64"/>
      <c r="P19" s="85">
        <f>SUM(F19:O19)</f>
        <v>0</v>
      </c>
      <c r="Q19" s="65"/>
      <c r="R19" s="65"/>
      <c r="S19" s="65"/>
      <c r="T19" s="65"/>
      <c r="U19" s="65"/>
      <c r="V19" s="65"/>
      <c r="W19" s="87"/>
      <c r="X19" s="64"/>
      <c r="Y19" s="64"/>
      <c r="Z19" s="64"/>
      <c r="AA19" s="64"/>
      <c r="AB19" s="64"/>
      <c r="AC19" s="64"/>
      <c r="AD19" s="64"/>
      <c r="AE19" s="64"/>
      <c r="AF19" s="85"/>
      <c r="AG19" s="64"/>
      <c r="AH19" s="98"/>
      <c r="AI19" s="103"/>
      <c r="AJ19" s="105"/>
    </row>
    <row r="20" spans="1:36" s="23" customFormat="1" ht="15" customHeight="1" x14ac:dyDescent="0.2">
      <c r="A20" s="53" t="s">
        <v>95</v>
      </c>
      <c r="B20" s="54"/>
      <c r="C20" s="54"/>
      <c r="D20" s="94" t="s">
        <v>77</v>
      </c>
      <c r="E20" s="54" t="s">
        <v>3</v>
      </c>
      <c r="F20" s="54" t="s">
        <v>78</v>
      </c>
      <c r="G20" s="54">
        <v>1</v>
      </c>
      <c r="H20" s="54" t="s">
        <v>78</v>
      </c>
      <c r="I20" s="54"/>
      <c r="J20" s="54"/>
      <c r="K20" s="54" t="s">
        <v>78</v>
      </c>
      <c r="L20" s="54"/>
      <c r="M20" s="54"/>
      <c r="N20" s="54"/>
      <c r="O20" s="54">
        <v>1</v>
      </c>
      <c r="P20" s="56">
        <v>1</v>
      </c>
      <c r="Q20" s="57"/>
      <c r="R20" s="57"/>
      <c r="S20" s="57"/>
      <c r="T20" s="57"/>
      <c r="U20" s="57"/>
      <c r="V20" s="57"/>
      <c r="W20" s="56"/>
      <c r="X20" s="54"/>
      <c r="Y20" s="54"/>
      <c r="Z20" s="54"/>
      <c r="AA20" s="54"/>
      <c r="AB20" s="54"/>
      <c r="AC20" s="54"/>
      <c r="AD20" s="54" t="s">
        <v>16</v>
      </c>
      <c r="AE20" s="54" t="s">
        <v>12</v>
      </c>
      <c r="AF20" s="58">
        <v>2</v>
      </c>
      <c r="AG20" s="54" t="s">
        <v>49</v>
      </c>
      <c r="AH20" s="99"/>
      <c r="AI20" s="103">
        <f>COUNTIF($AG$20:$AG$35,"Further Education")</f>
        <v>6</v>
      </c>
      <c r="AJ20" s="104" t="s">
        <v>49</v>
      </c>
    </row>
    <row r="21" spans="1:36" s="23" customFormat="1" ht="15" customHeight="1" x14ac:dyDescent="0.2">
      <c r="A21" s="26" t="s">
        <v>95</v>
      </c>
      <c r="B21" s="27"/>
      <c r="C21" s="27"/>
      <c r="D21" s="28" t="s">
        <v>79</v>
      </c>
      <c r="E21" s="27" t="s">
        <v>3</v>
      </c>
      <c r="F21" s="27" t="s">
        <v>78</v>
      </c>
      <c r="G21" s="27" t="s">
        <v>78</v>
      </c>
      <c r="H21" s="27" t="s">
        <v>78</v>
      </c>
      <c r="I21" s="27"/>
      <c r="J21" s="27"/>
      <c r="K21" s="27"/>
      <c r="L21" s="27"/>
      <c r="M21" s="27"/>
      <c r="N21" s="27"/>
      <c r="O21" s="27">
        <v>0</v>
      </c>
      <c r="P21" s="29">
        <v>0</v>
      </c>
      <c r="Q21" s="30"/>
      <c r="R21" s="30"/>
      <c r="S21" s="30"/>
      <c r="T21" s="40"/>
      <c r="U21" s="27"/>
      <c r="V21" s="30"/>
      <c r="W21" s="29"/>
      <c r="X21" s="27"/>
      <c r="Y21" s="27"/>
      <c r="Z21" s="27"/>
      <c r="AA21" s="27"/>
      <c r="AB21" s="27"/>
      <c r="AC21" s="27"/>
      <c r="AD21" s="27"/>
      <c r="AE21" s="27"/>
      <c r="AF21" s="37">
        <v>0</v>
      </c>
      <c r="AG21" s="41" t="s">
        <v>52</v>
      </c>
      <c r="AH21" s="95"/>
      <c r="AI21" s="103">
        <f>COUNTIF($AG$20:$AG$35,"Voluntary Sector")</f>
        <v>0</v>
      </c>
      <c r="AJ21" s="104" t="s">
        <v>50</v>
      </c>
    </row>
    <row r="22" spans="1:36" s="23" customFormat="1" ht="15" customHeight="1" x14ac:dyDescent="0.2">
      <c r="A22" s="26" t="s">
        <v>95</v>
      </c>
      <c r="B22" s="27"/>
      <c r="C22" s="27"/>
      <c r="D22" s="28" t="s">
        <v>80</v>
      </c>
      <c r="E22" s="27" t="s">
        <v>3</v>
      </c>
      <c r="F22" s="27">
        <v>1</v>
      </c>
      <c r="G22" s="27">
        <v>1</v>
      </c>
      <c r="H22" s="27">
        <v>1</v>
      </c>
      <c r="I22" s="27">
        <v>1</v>
      </c>
      <c r="J22" s="27"/>
      <c r="K22" s="27"/>
      <c r="L22" s="27"/>
      <c r="M22" s="27"/>
      <c r="N22" s="27"/>
      <c r="O22" s="27">
        <v>3</v>
      </c>
      <c r="P22" s="29">
        <v>3</v>
      </c>
      <c r="Q22" s="30"/>
      <c r="R22" s="30"/>
      <c r="S22" s="30"/>
      <c r="T22" s="40"/>
      <c r="U22" s="40"/>
      <c r="V22" s="42"/>
      <c r="W22" s="29"/>
      <c r="X22" s="27"/>
      <c r="Y22" s="27"/>
      <c r="Z22" s="27"/>
      <c r="AA22" s="27"/>
      <c r="AB22" s="27"/>
      <c r="AC22" s="27"/>
      <c r="AD22" s="27"/>
      <c r="AE22" s="27"/>
      <c r="AF22" s="37">
        <v>0</v>
      </c>
      <c r="AG22" s="27" t="s">
        <v>49</v>
      </c>
      <c r="AH22" s="95"/>
      <c r="AI22" s="103">
        <f>COUNTIF($AG$20:$AG$35,"Employment")</f>
        <v>1</v>
      </c>
      <c r="AJ22" s="104" t="s">
        <v>33</v>
      </c>
    </row>
    <row r="23" spans="1:36" s="23" customFormat="1" ht="15" customHeight="1" x14ac:dyDescent="0.2">
      <c r="A23" s="26" t="s">
        <v>95</v>
      </c>
      <c r="B23" s="27"/>
      <c r="C23" s="27"/>
      <c r="D23" s="36" t="s">
        <v>81</v>
      </c>
      <c r="E23" s="27" t="s">
        <v>3</v>
      </c>
      <c r="F23" s="27">
        <v>3</v>
      </c>
      <c r="G23" s="27">
        <v>3</v>
      </c>
      <c r="H23" s="27">
        <v>3</v>
      </c>
      <c r="I23" s="27">
        <v>3</v>
      </c>
      <c r="J23" s="27"/>
      <c r="K23" s="27">
        <v>3</v>
      </c>
      <c r="L23" s="27"/>
      <c r="M23" s="27">
        <v>5</v>
      </c>
      <c r="N23" s="27"/>
      <c r="O23" s="27">
        <v>17</v>
      </c>
      <c r="P23" s="29">
        <v>5</v>
      </c>
      <c r="Q23" s="30"/>
      <c r="R23" s="30"/>
      <c r="S23" s="30"/>
      <c r="T23" s="30"/>
      <c r="U23" s="30"/>
      <c r="V23" s="30"/>
      <c r="W23" s="29"/>
      <c r="X23" s="27"/>
      <c r="Y23" s="27"/>
      <c r="Z23" s="27"/>
      <c r="AA23" s="27"/>
      <c r="AB23" s="27"/>
      <c r="AC23" s="27"/>
      <c r="AD23" s="27" t="s">
        <v>16</v>
      </c>
      <c r="AE23" s="27" t="s">
        <v>12</v>
      </c>
      <c r="AF23" s="37">
        <v>2</v>
      </c>
      <c r="AG23" s="27" t="s">
        <v>32</v>
      </c>
      <c r="AH23" s="95"/>
      <c r="AI23" s="103">
        <f>COUNTIF($AG$20:$AG$35,"Apprenticeship")</f>
        <v>2</v>
      </c>
      <c r="AJ23" s="104" t="s">
        <v>32</v>
      </c>
    </row>
    <row r="24" spans="1:36" s="23" customFormat="1" ht="15" customHeight="1" x14ac:dyDescent="0.2">
      <c r="A24" s="26" t="s">
        <v>95</v>
      </c>
      <c r="B24" s="27"/>
      <c r="C24" s="27"/>
      <c r="D24" s="36" t="s">
        <v>82</v>
      </c>
      <c r="E24" s="27" t="s">
        <v>3</v>
      </c>
      <c r="F24" s="27" t="s">
        <v>78</v>
      </c>
      <c r="G24" s="27"/>
      <c r="H24" s="27"/>
      <c r="I24" s="27"/>
      <c r="J24" s="27"/>
      <c r="K24" s="27"/>
      <c r="L24" s="27"/>
      <c r="M24" s="27"/>
      <c r="N24" s="27"/>
      <c r="O24" s="27">
        <v>0</v>
      </c>
      <c r="P24" s="29">
        <v>0</v>
      </c>
      <c r="Q24" s="30"/>
      <c r="R24" s="30"/>
      <c r="S24" s="30"/>
      <c r="T24" s="30"/>
      <c r="U24" s="30"/>
      <c r="V24" s="30"/>
      <c r="W24" s="29"/>
      <c r="X24" s="27"/>
      <c r="Y24" s="27"/>
      <c r="Z24" s="27"/>
      <c r="AA24" s="27"/>
      <c r="AB24" s="27"/>
      <c r="AC24" s="27"/>
      <c r="AD24" s="27"/>
      <c r="AE24" s="27"/>
      <c r="AF24" s="37">
        <v>0</v>
      </c>
      <c r="AG24" s="27" t="s">
        <v>51</v>
      </c>
      <c r="AH24" s="95"/>
      <c r="AI24" s="103">
        <f>COUNTIF($AG$20:$AG$35,"Custody")</f>
        <v>1</v>
      </c>
      <c r="AJ24" s="104" t="s">
        <v>51</v>
      </c>
    </row>
    <row r="25" spans="1:36" s="23" customFormat="1" ht="15" customHeight="1" x14ac:dyDescent="0.2">
      <c r="A25" s="26" t="s">
        <v>95</v>
      </c>
      <c r="B25" s="27"/>
      <c r="C25" s="27"/>
      <c r="D25" s="28" t="s">
        <v>83</v>
      </c>
      <c r="E25" s="27" t="s">
        <v>3</v>
      </c>
      <c r="F25" s="27">
        <v>2</v>
      </c>
      <c r="G25" s="27">
        <v>3</v>
      </c>
      <c r="H25" s="27"/>
      <c r="I25" s="27"/>
      <c r="J25" s="27"/>
      <c r="K25" s="27"/>
      <c r="L25" s="27"/>
      <c r="M25" s="27"/>
      <c r="N25" s="27"/>
      <c r="O25" s="27">
        <v>5</v>
      </c>
      <c r="P25" s="29">
        <v>2</v>
      </c>
      <c r="Q25" s="30"/>
      <c r="R25" s="30"/>
      <c r="S25" s="30"/>
      <c r="T25" s="30"/>
      <c r="U25" s="30"/>
      <c r="V25" s="30"/>
      <c r="W25" s="29"/>
      <c r="X25" s="27"/>
      <c r="Y25" s="27"/>
      <c r="Z25" s="27"/>
      <c r="AA25" s="27"/>
      <c r="AB25" s="27"/>
      <c r="AC25" s="27" t="s">
        <v>12</v>
      </c>
      <c r="AD25" s="27"/>
      <c r="AE25" s="27"/>
      <c r="AF25" s="37">
        <v>1</v>
      </c>
      <c r="AG25" s="27" t="s">
        <v>33</v>
      </c>
      <c r="AH25" s="95"/>
      <c r="AI25" s="103">
        <f>COUNTIF($AG20:$AG$35,"Other/not known")</f>
        <v>0</v>
      </c>
      <c r="AJ25" s="104" t="s">
        <v>52</v>
      </c>
    </row>
    <row r="26" spans="1:36" s="23" customFormat="1" ht="15" customHeight="1" x14ac:dyDescent="0.2">
      <c r="A26" s="26" t="s">
        <v>95</v>
      </c>
      <c r="B26" s="27"/>
      <c r="C26" s="27"/>
      <c r="D26" s="28" t="s">
        <v>84</v>
      </c>
      <c r="E26" s="27" t="s">
        <v>3</v>
      </c>
      <c r="F26" s="27">
        <v>3</v>
      </c>
      <c r="G26" s="27">
        <v>1</v>
      </c>
      <c r="H26" s="27"/>
      <c r="I26" s="27"/>
      <c r="J26" s="27"/>
      <c r="K26" s="27"/>
      <c r="L26" s="27"/>
      <c r="M26" s="27"/>
      <c r="N26" s="27"/>
      <c r="O26" s="27">
        <v>4</v>
      </c>
      <c r="P26" s="29">
        <v>2</v>
      </c>
      <c r="Q26" s="30"/>
      <c r="R26" s="30"/>
      <c r="S26" s="30"/>
      <c r="T26" s="30"/>
      <c r="U26" s="30"/>
      <c r="V26" s="30"/>
      <c r="W26" s="29"/>
      <c r="X26" s="27"/>
      <c r="Y26" s="27"/>
      <c r="Z26" s="27"/>
      <c r="AA26" s="27"/>
      <c r="AB26" s="27"/>
      <c r="AC26" s="27"/>
      <c r="AD26" s="27"/>
      <c r="AE26" s="27" t="s">
        <v>8</v>
      </c>
      <c r="AF26" s="37">
        <v>1</v>
      </c>
      <c r="AG26" s="41" t="s">
        <v>52</v>
      </c>
      <c r="AH26" s="95"/>
      <c r="AI26" s="103">
        <f>COUNTIF($AG$20:$AG$35,"NEET")</f>
        <v>6</v>
      </c>
      <c r="AJ26" s="104" t="s">
        <v>53</v>
      </c>
    </row>
    <row r="27" spans="1:36" s="23" customFormat="1" ht="15" customHeight="1" x14ac:dyDescent="0.2">
      <c r="A27" s="26" t="s">
        <v>95</v>
      </c>
      <c r="B27" s="27"/>
      <c r="C27" s="27"/>
      <c r="D27" s="28" t="s">
        <v>85</v>
      </c>
      <c r="E27" s="27" t="s">
        <v>3</v>
      </c>
      <c r="F27" s="27" t="s">
        <v>78</v>
      </c>
      <c r="G27" s="27"/>
      <c r="H27" s="27"/>
      <c r="I27" s="27"/>
      <c r="J27" s="27"/>
      <c r="K27" s="27"/>
      <c r="L27" s="27"/>
      <c r="M27" s="27"/>
      <c r="N27" s="27"/>
      <c r="O27" s="27">
        <v>0</v>
      </c>
      <c r="P27" s="29">
        <v>0</v>
      </c>
      <c r="Q27" s="30"/>
      <c r="R27" s="30"/>
      <c r="S27" s="30"/>
      <c r="T27" s="30"/>
      <c r="U27" s="30"/>
      <c r="V27" s="30"/>
      <c r="W27" s="29"/>
      <c r="X27" s="27"/>
      <c r="Y27" s="27"/>
      <c r="Z27" s="27"/>
      <c r="AA27" s="27"/>
      <c r="AB27" s="27" t="s">
        <v>14</v>
      </c>
      <c r="AC27" s="27"/>
      <c r="AD27" s="27" t="s">
        <v>16</v>
      </c>
      <c r="AE27" s="27"/>
      <c r="AF27" s="37">
        <v>2</v>
      </c>
      <c r="AG27" s="41" t="s">
        <v>52</v>
      </c>
      <c r="AH27" s="95"/>
      <c r="AI27" s="103"/>
      <c r="AJ27" s="105"/>
    </row>
    <row r="28" spans="1:36" s="23" customFormat="1" ht="15" customHeight="1" x14ac:dyDescent="0.2">
      <c r="A28" s="26" t="s">
        <v>95</v>
      </c>
      <c r="B28" s="27"/>
      <c r="C28" s="27"/>
      <c r="D28" s="28" t="s">
        <v>86</v>
      </c>
      <c r="E28" s="27" t="s">
        <v>3</v>
      </c>
      <c r="F28" s="27">
        <v>1</v>
      </c>
      <c r="G28" s="27" t="s">
        <v>78</v>
      </c>
      <c r="H28" s="27">
        <v>1</v>
      </c>
      <c r="I28" s="27"/>
      <c r="J28" s="27"/>
      <c r="K28" s="27"/>
      <c r="L28" s="27"/>
      <c r="M28" s="27"/>
      <c r="N28" s="27"/>
      <c r="O28" s="27">
        <v>2</v>
      </c>
      <c r="P28" s="29">
        <v>2</v>
      </c>
      <c r="Q28" s="30"/>
      <c r="R28" s="30"/>
      <c r="S28" s="30"/>
      <c r="T28" s="30"/>
      <c r="U28" s="30"/>
      <c r="V28" s="30"/>
      <c r="W28" s="29"/>
      <c r="X28" s="27"/>
      <c r="Y28" s="27"/>
      <c r="Z28" s="27"/>
      <c r="AA28" s="27" t="s">
        <v>14</v>
      </c>
      <c r="AB28" s="27"/>
      <c r="AC28" s="27"/>
      <c r="AD28" s="27"/>
      <c r="AE28" s="27"/>
      <c r="AF28" s="37">
        <v>1</v>
      </c>
      <c r="AG28" s="27" t="s">
        <v>49</v>
      </c>
      <c r="AH28" s="95"/>
      <c r="AI28" s="103"/>
      <c r="AJ28" s="105"/>
    </row>
    <row r="29" spans="1:36" s="23" customFormat="1" ht="15" customHeight="1" x14ac:dyDescent="0.2">
      <c r="A29" s="26" t="s">
        <v>95</v>
      </c>
      <c r="B29" s="27"/>
      <c r="C29" s="27"/>
      <c r="D29" s="28" t="s">
        <v>87</v>
      </c>
      <c r="E29" s="27" t="s">
        <v>3</v>
      </c>
      <c r="F29" s="27">
        <v>1</v>
      </c>
      <c r="G29" s="27">
        <v>3</v>
      </c>
      <c r="H29" s="27">
        <v>3</v>
      </c>
      <c r="I29" s="27"/>
      <c r="J29" s="27"/>
      <c r="K29" s="27"/>
      <c r="L29" s="27">
        <v>1</v>
      </c>
      <c r="M29" s="27"/>
      <c r="N29" s="27"/>
      <c r="O29" s="27">
        <v>8</v>
      </c>
      <c r="P29" s="29">
        <v>4</v>
      </c>
      <c r="Q29" s="30"/>
      <c r="R29" s="40"/>
      <c r="S29" s="30"/>
      <c r="T29" s="42"/>
      <c r="U29" s="30"/>
      <c r="V29" s="30"/>
      <c r="W29" s="29"/>
      <c r="X29" s="27"/>
      <c r="Y29" s="27"/>
      <c r="Z29" s="27"/>
      <c r="AA29" s="27"/>
      <c r="AB29" s="27"/>
      <c r="AC29" s="27"/>
      <c r="AD29" s="27"/>
      <c r="AE29" s="27"/>
      <c r="AF29" s="37">
        <v>0</v>
      </c>
      <c r="AG29" s="27" t="s">
        <v>49</v>
      </c>
      <c r="AH29" s="95"/>
      <c r="AI29" s="103"/>
      <c r="AJ29" s="105"/>
    </row>
    <row r="30" spans="1:36" s="23" customFormat="1" ht="15" customHeight="1" x14ac:dyDescent="0.2">
      <c r="A30" s="26" t="s">
        <v>95</v>
      </c>
      <c r="B30" s="27"/>
      <c r="C30" s="27"/>
      <c r="D30" s="28" t="s">
        <v>88</v>
      </c>
      <c r="E30" s="27" t="s">
        <v>3</v>
      </c>
      <c r="F30" s="27" t="s">
        <v>89</v>
      </c>
      <c r="G30" s="27" t="s">
        <v>89</v>
      </c>
      <c r="H30" s="27"/>
      <c r="I30" s="27"/>
      <c r="J30" s="27"/>
      <c r="K30" s="27"/>
      <c r="L30" s="27"/>
      <c r="M30" s="27"/>
      <c r="N30" s="27"/>
      <c r="O30" s="27">
        <v>0</v>
      </c>
      <c r="P30" s="29">
        <v>0</v>
      </c>
      <c r="Q30" s="30"/>
      <c r="R30" s="30"/>
      <c r="S30" s="30"/>
      <c r="T30" s="30"/>
      <c r="U30" s="30"/>
      <c r="V30" s="30"/>
      <c r="W30" s="29"/>
      <c r="X30" s="27"/>
      <c r="Y30" s="27"/>
      <c r="Z30" s="27"/>
      <c r="AA30" s="27"/>
      <c r="AB30" s="27"/>
      <c r="AC30" s="27"/>
      <c r="AD30" s="27"/>
      <c r="AE30" s="27"/>
      <c r="AF30" s="37">
        <v>0</v>
      </c>
      <c r="AG30" s="27" t="s">
        <v>52</v>
      </c>
      <c r="AH30" s="95"/>
      <c r="AI30" s="103"/>
      <c r="AJ30" s="105"/>
    </row>
    <row r="31" spans="1:36" s="23" customFormat="1" ht="15" customHeight="1" x14ac:dyDescent="0.2">
      <c r="A31" s="26" t="s">
        <v>95</v>
      </c>
      <c r="B31" s="27"/>
      <c r="C31" s="27"/>
      <c r="D31" s="28" t="s">
        <v>90</v>
      </c>
      <c r="E31" s="27" t="s">
        <v>3</v>
      </c>
      <c r="F31" s="27">
        <v>2</v>
      </c>
      <c r="G31" s="27">
        <v>1</v>
      </c>
      <c r="H31" s="27">
        <v>1</v>
      </c>
      <c r="I31" s="27"/>
      <c r="J31" s="27"/>
      <c r="K31" s="27"/>
      <c r="L31" s="27"/>
      <c r="M31" s="27"/>
      <c r="N31" s="27"/>
      <c r="O31" s="27">
        <v>4</v>
      </c>
      <c r="P31" s="29">
        <v>3</v>
      </c>
      <c r="Q31" s="42"/>
      <c r="R31" s="42"/>
      <c r="S31" s="30"/>
      <c r="T31" s="30"/>
      <c r="U31" s="30"/>
      <c r="V31" s="30"/>
      <c r="W31" s="29"/>
      <c r="X31" s="27"/>
      <c r="Y31" s="27"/>
      <c r="Z31" s="27"/>
      <c r="AA31" s="27"/>
      <c r="AB31" s="27"/>
      <c r="AC31" s="27" t="s">
        <v>12</v>
      </c>
      <c r="AD31" s="27"/>
      <c r="AE31" s="27"/>
      <c r="AF31" s="37">
        <v>1</v>
      </c>
      <c r="AG31" s="27" t="s">
        <v>49</v>
      </c>
      <c r="AH31" s="95"/>
      <c r="AI31" s="103"/>
      <c r="AJ31" s="105"/>
    </row>
    <row r="32" spans="1:36" s="23" customFormat="1" ht="15" customHeight="1" x14ac:dyDescent="0.2">
      <c r="A32" s="26" t="s">
        <v>95</v>
      </c>
      <c r="B32" s="27"/>
      <c r="C32" s="27"/>
      <c r="D32" s="36" t="s">
        <v>91</v>
      </c>
      <c r="E32" s="27" t="s">
        <v>3</v>
      </c>
      <c r="F32" s="27">
        <v>3</v>
      </c>
      <c r="G32" s="27">
        <v>4</v>
      </c>
      <c r="H32" s="27">
        <v>4</v>
      </c>
      <c r="I32" s="27">
        <v>3</v>
      </c>
      <c r="J32" s="27"/>
      <c r="K32" s="27"/>
      <c r="L32" s="27"/>
      <c r="M32" s="27"/>
      <c r="N32" s="27"/>
      <c r="O32" s="43">
        <v>10.5</v>
      </c>
      <c r="P32" s="29">
        <v>3</v>
      </c>
      <c r="Q32" s="30"/>
      <c r="R32" s="30"/>
      <c r="S32" s="30"/>
      <c r="T32" s="30"/>
      <c r="U32" s="30"/>
      <c r="V32" s="30"/>
      <c r="W32" s="29"/>
      <c r="X32" s="27"/>
      <c r="Y32" s="27"/>
      <c r="Z32" s="27"/>
      <c r="AA32" s="27"/>
      <c r="AB32" s="27"/>
      <c r="AC32" s="27"/>
      <c r="AD32" s="27"/>
      <c r="AE32" s="27" t="s">
        <v>8</v>
      </c>
      <c r="AF32" s="37">
        <v>1</v>
      </c>
      <c r="AG32" s="27" t="s">
        <v>32</v>
      </c>
      <c r="AH32" s="95"/>
      <c r="AI32" s="103"/>
      <c r="AJ32" s="105"/>
    </row>
    <row r="33" spans="1:36" s="23" customFormat="1" ht="15" customHeight="1" x14ac:dyDescent="0.2">
      <c r="A33" s="26" t="s">
        <v>95</v>
      </c>
      <c r="B33" s="27"/>
      <c r="C33" s="27"/>
      <c r="D33" s="28" t="s">
        <v>92</v>
      </c>
      <c r="E33" s="27" t="s">
        <v>3</v>
      </c>
      <c r="F33" s="27">
        <v>1</v>
      </c>
      <c r="G33" s="27">
        <v>1</v>
      </c>
      <c r="H33" s="27">
        <v>2</v>
      </c>
      <c r="I33" s="27">
        <v>1</v>
      </c>
      <c r="J33" s="27"/>
      <c r="K33" s="27"/>
      <c r="L33" s="27"/>
      <c r="M33" s="27"/>
      <c r="N33" s="27"/>
      <c r="O33" s="27">
        <v>3.5</v>
      </c>
      <c r="P33" s="29">
        <v>3</v>
      </c>
      <c r="Q33" s="30"/>
      <c r="R33" s="30"/>
      <c r="S33" s="30"/>
      <c r="T33" s="30"/>
      <c r="U33" s="30"/>
      <c r="V33" s="30"/>
      <c r="W33" s="29"/>
      <c r="X33" s="27"/>
      <c r="Y33" s="27"/>
      <c r="Z33" s="27"/>
      <c r="AA33" s="27"/>
      <c r="AB33" s="27" t="s">
        <v>14</v>
      </c>
      <c r="AC33" s="27"/>
      <c r="AD33" s="27"/>
      <c r="AE33" s="27"/>
      <c r="AF33" s="37">
        <v>1</v>
      </c>
      <c r="AG33" s="27" t="s">
        <v>52</v>
      </c>
      <c r="AH33" s="95"/>
      <c r="AI33" s="103"/>
      <c r="AJ33" s="105"/>
    </row>
    <row r="34" spans="1:36" s="23" customFormat="1" ht="15" customHeight="1" x14ac:dyDescent="0.2">
      <c r="A34" s="26" t="s">
        <v>95</v>
      </c>
      <c r="B34" s="27"/>
      <c r="C34" s="27"/>
      <c r="D34" s="28" t="s">
        <v>93</v>
      </c>
      <c r="E34" s="27" t="s">
        <v>3</v>
      </c>
      <c r="F34" s="27">
        <v>3</v>
      </c>
      <c r="G34" s="27" t="s">
        <v>78</v>
      </c>
      <c r="H34" s="27"/>
      <c r="I34" s="27"/>
      <c r="J34" s="27"/>
      <c r="K34" s="27"/>
      <c r="L34" s="27"/>
      <c r="M34" s="27"/>
      <c r="N34" s="27"/>
      <c r="O34" s="27">
        <v>3</v>
      </c>
      <c r="P34" s="29">
        <v>1</v>
      </c>
      <c r="Q34" s="30"/>
      <c r="R34" s="30"/>
      <c r="S34" s="30"/>
      <c r="T34" s="30"/>
      <c r="U34" s="30"/>
      <c r="V34" s="30"/>
      <c r="W34" s="29"/>
      <c r="X34" s="27" t="s">
        <v>12</v>
      </c>
      <c r="Y34" s="27" t="s">
        <v>12</v>
      </c>
      <c r="Z34" s="27"/>
      <c r="AA34" s="27"/>
      <c r="AB34" s="27"/>
      <c r="AC34" s="27"/>
      <c r="AD34" s="27"/>
      <c r="AE34" s="27"/>
      <c r="AF34" s="37">
        <v>2</v>
      </c>
      <c r="AG34" s="27" t="s">
        <v>52</v>
      </c>
      <c r="AH34" s="95"/>
      <c r="AI34" s="103"/>
      <c r="AJ34" s="105"/>
    </row>
    <row r="35" spans="1:36" s="23" customFormat="1" ht="15" customHeight="1" thickBot="1" x14ac:dyDescent="0.25">
      <c r="A35" s="48" t="s">
        <v>95</v>
      </c>
      <c r="B35" s="46"/>
      <c r="C35" s="46"/>
      <c r="D35" s="67" t="s">
        <v>94</v>
      </c>
      <c r="E35" s="46" t="s">
        <v>3</v>
      </c>
      <c r="F35" s="46">
        <v>2</v>
      </c>
      <c r="G35" s="46">
        <v>2</v>
      </c>
      <c r="H35" s="46">
        <v>3</v>
      </c>
      <c r="I35" s="46"/>
      <c r="J35" s="46"/>
      <c r="K35" s="46"/>
      <c r="L35" s="46"/>
      <c r="M35" s="46"/>
      <c r="N35" s="46"/>
      <c r="O35" s="46">
        <v>7</v>
      </c>
      <c r="P35" s="49">
        <v>3</v>
      </c>
      <c r="Q35" s="51"/>
      <c r="R35" s="68"/>
      <c r="S35" s="51"/>
      <c r="T35" s="69"/>
      <c r="U35" s="51"/>
      <c r="V35" s="51"/>
      <c r="W35" s="49"/>
      <c r="X35" s="46"/>
      <c r="Y35" s="46"/>
      <c r="Z35" s="46"/>
      <c r="AA35" s="46"/>
      <c r="AB35" s="46"/>
      <c r="AC35" s="46"/>
      <c r="AD35" s="46"/>
      <c r="AE35" s="46"/>
      <c r="AF35" s="70">
        <v>0</v>
      </c>
      <c r="AG35" s="46" t="s">
        <v>49</v>
      </c>
      <c r="AH35" s="96"/>
      <c r="AI35" s="103"/>
      <c r="AJ35" s="105"/>
    </row>
    <row r="36" spans="1:36" s="62" customFormat="1" ht="15" customHeight="1" x14ac:dyDescent="0.2">
      <c r="A36" s="59" t="s">
        <v>142</v>
      </c>
      <c r="B36" s="71"/>
      <c r="C36" s="71"/>
      <c r="D36" s="90">
        <f>COUNTA(D20:D35)</f>
        <v>16</v>
      </c>
      <c r="E36" s="59"/>
      <c r="F36" s="59">
        <f>COUNTIF(F20:F35,"&gt;3")</f>
        <v>0</v>
      </c>
      <c r="G36" s="59">
        <f t="shared" ref="G36:N36" si="2">COUNTIF(G20:G35,"&gt;3")</f>
        <v>1</v>
      </c>
      <c r="H36" s="59">
        <f t="shared" si="2"/>
        <v>1</v>
      </c>
      <c r="I36" s="59">
        <f t="shared" si="2"/>
        <v>0</v>
      </c>
      <c r="J36" s="59">
        <f t="shared" si="2"/>
        <v>0</v>
      </c>
      <c r="K36" s="59">
        <f t="shared" si="2"/>
        <v>0</v>
      </c>
      <c r="L36" s="59">
        <f t="shared" si="2"/>
        <v>0</v>
      </c>
      <c r="M36" s="59">
        <f t="shared" si="2"/>
        <v>1</v>
      </c>
      <c r="N36" s="59">
        <f t="shared" si="2"/>
        <v>0</v>
      </c>
      <c r="O36" s="59"/>
      <c r="P36" s="86">
        <f>SUM(P20:P35)</f>
        <v>32</v>
      </c>
      <c r="Q36" s="61"/>
      <c r="R36" s="61"/>
      <c r="S36" s="61"/>
      <c r="T36" s="72"/>
      <c r="U36" s="73"/>
      <c r="V36" s="74"/>
      <c r="W36" s="86">
        <f>SUM(W20:W35)</f>
        <v>0</v>
      </c>
      <c r="X36" s="60"/>
      <c r="Y36" s="60"/>
      <c r="Z36" s="60"/>
      <c r="AA36" s="60"/>
      <c r="AB36" s="60"/>
      <c r="AC36" s="60"/>
      <c r="AD36" s="60"/>
      <c r="AE36" s="60"/>
      <c r="AF36" s="88">
        <f>SUM(AF20:AF35)</f>
        <v>14</v>
      </c>
      <c r="AG36" s="72"/>
      <c r="AH36" s="97"/>
      <c r="AI36" s="103"/>
      <c r="AJ36" s="105"/>
    </row>
    <row r="37" spans="1:36" s="66" customFormat="1" ht="15" customHeight="1" thickBot="1" x14ac:dyDescent="0.25">
      <c r="A37" s="63" t="s">
        <v>179</v>
      </c>
      <c r="B37" s="75"/>
      <c r="C37" s="75"/>
      <c r="D37" s="91"/>
      <c r="E37" s="63"/>
      <c r="F37" s="63">
        <f>COUNTIF(F20:F36,"U")</f>
        <v>4</v>
      </c>
      <c r="G37" s="63">
        <f t="shared" ref="G37:N37" si="3">COUNTIF(G20:G36,"U")</f>
        <v>3</v>
      </c>
      <c r="H37" s="63">
        <f t="shared" si="3"/>
        <v>2</v>
      </c>
      <c r="I37" s="63">
        <f t="shared" si="3"/>
        <v>0</v>
      </c>
      <c r="J37" s="63">
        <f t="shared" si="3"/>
        <v>0</v>
      </c>
      <c r="K37" s="63">
        <f t="shared" si="3"/>
        <v>1</v>
      </c>
      <c r="L37" s="63">
        <f t="shared" si="3"/>
        <v>0</v>
      </c>
      <c r="M37" s="63">
        <f t="shared" si="3"/>
        <v>0</v>
      </c>
      <c r="N37" s="63">
        <f t="shared" si="3"/>
        <v>0</v>
      </c>
      <c r="O37" s="63"/>
      <c r="P37" s="85">
        <f>SUM(F37:O37)</f>
        <v>10</v>
      </c>
      <c r="Q37" s="65"/>
      <c r="R37" s="65"/>
      <c r="S37" s="65"/>
      <c r="T37" s="76"/>
      <c r="U37" s="77"/>
      <c r="V37" s="78"/>
      <c r="W37" s="87"/>
      <c r="X37" s="64"/>
      <c r="Y37" s="64"/>
      <c r="Z37" s="64"/>
      <c r="AA37" s="64"/>
      <c r="AB37" s="64"/>
      <c r="AC37" s="64"/>
      <c r="AD37" s="64"/>
      <c r="AE37" s="64"/>
      <c r="AF37" s="89"/>
      <c r="AG37" s="76"/>
      <c r="AH37" s="98"/>
      <c r="AI37" s="103"/>
      <c r="AJ37" s="105"/>
    </row>
    <row r="38" spans="1:36" s="23" customFormat="1" ht="15" customHeight="1" x14ac:dyDescent="0.2">
      <c r="A38" s="53" t="s">
        <v>112</v>
      </c>
      <c r="B38" s="54"/>
      <c r="C38" s="54"/>
      <c r="D38" s="55" t="s">
        <v>96</v>
      </c>
      <c r="E38" s="54" t="s">
        <v>3</v>
      </c>
      <c r="F38" s="54"/>
      <c r="G38" s="54">
        <v>2</v>
      </c>
      <c r="H38" s="54"/>
      <c r="I38" s="54"/>
      <c r="J38" s="54"/>
      <c r="K38" s="54"/>
      <c r="L38" s="54"/>
      <c r="M38" s="54"/>
      <c r="N38" s="54"/>
      <c r="O38" s="54">
        <v>4</v>
      </c>
      <c r="P38" s="56">
        <v>1</v>
      </c>
      <c r="Q38" s="57"/>
      <c r="R38" s="57"/>
      <c r="S38" s="57"/>
      <c r="T38" s="57"/>
      <c r="U38" s="57"/>
      <c r="V38" s="57"/>
      <c r="W38" s="56"/>
      <c r="X38" s="54"/>
      <c r="Y38" s="54"/>
      <c r="Z38" s="54"/>
      <c r="AA38" s="54"/>
      <c r="AB38" s="54"/>
      <c r="AC38" s="54"/>
      <c r="AD38" s="54"/>
      <c r="AE38" s="54"/>
      <c r="AF38" s="58">
        <v>0</v>
      </c>
      <c r="AG38" s="54" t="s">
        <v>49</v>
      </c>
      <c r="AH38" s="99"/>
      <c r="AI38" s="103">
        <f>COUNTIF($AG$38:$AG$52,"Further Education")</f>
        <v>8</v>
      </c>
      <c r="AJ38" s="104" t="s">
        <v>49</v>
      </c>
    </row>
    <row r="39" spans="1:36" s="23" customFormat="1" ht="15" customHeight="1" x14ac:dyDescent="0.2">
      <c r="A39" s="35" t="s">
        <v>112</v>
      </c>
      <c r="B39" s="27"/>
      <c r="C39" s="27"/>
      <c r="D39" s="28" t="s">
        <v>97</v>
      </c>
      <c r="E39" s="27" t="s">
        <v>3</v>
      </c>
      <c r="F39" s="27">
        <v>4</v>
      </c>
      <c r="G39" s="27">
        <v>3</v>
      </c>
      <c r="H39" s="27"/>
      <c r="I39" s="27"/>
      <c r="J39" s="27"/>
      <c r="K39" s="27">
        <v>3</v>
      </c>
      <c r="L39" s="27"/>
      <c r="M39" s="27"/>
      <c r="N39" s="27"/>
      <c r="O39" s="27">
        <v>13</v>
      </c>
      <c r="P39" s="29">
        <v>3</v>
      </c>
      <c r="Q39" s="30"/>
      <c r="R39" s="30"/>
      <c r="S39" s="30"/>
      <c r="T39" s="40"/>
      <c r="U39" s="27"/>
      <c r="V39" s="30"/>
      <c r="W39" s="29"/>
      <c r="X39" s="27"/>
      <c r="Y39" s="27"/>
      <c r="Z39" s="27"/>
      <c r="AA39" s="27"/>
      <c r="AB39" s="27"/>
      <c r="AC39" s="27"/>
      <c r="AD39" s="27"/>
      <c r="AE39" s="27"/>
      <c r="AF39" s="37">
        <v>0</v>
      </c>
      <c r="AG39" s="41" t="s">
        <v>49</v>
      </c>
      <c r="AH39" s="95"/>
      <c r="AI39" s="103">
        <f>COUNTIF($AG$38:$AG$52,"Voluntary Sector")</f>
        <v>1</v>
      </c>
      <c r="AJ39" s="104" t="s">
        <v>50</v>
      </c>
    </row>
    <row r="40" spans="1:36" s="23" customFormat="1" ht="15" customHeight="1" x14ac:dyDescent="0.2">
      <c r="A40" s="35" t="s">
        <v>112</v>
      </c>
      <c r="B40" s="27"/>
      <c r="C40" s="27"/>
      <c r="D40" s="28" t="s">
        <v>98</v>
      </c>
      <c r="E40" s="27" t="s">
        <v>3</v>
      </c>
      <c r="F40" s="27">
        <v>3</v>
      </c>
      <c r="G40" s="27">
        <v>1</v>
      </c>
      <c r="H40" s="27"/>
      <c r="I40" s="27"/>
      <c r="J40" s="27"/>
      <c r="K40" s="27">
        <v>2</v>
      </c>
      <c r="L40" s="27"/>
      <c r="M40" s="27"/>
      <c r="N40" s="27"/>
      <c r="O40" s="27">
        <v>7</v>
      </c>
      <c r="P40" s="29">
        <v>2</v>
      </c>
      <c r="Q40" s="30"/>
      <c r="R40" s="30"/>
      <c r="S40" s="30"/>
      <c r="T40" s="40"/>
      <c r="U40" s="40"/>
      <c r="V40" s="42"/>
      <c r="W40" s="29"/>
      <c r="X40" s="27"/>
      <c r="Y40" s="27"/>
      <c r="Z40" s="27"/>
      <c r="AA40" s="27"/>
      <c r="AB40" s="27"/>
      <c r="AC40" s="27"/>
      <c r="AD40" s="27"/>
      <c r="AE40" s="27"/>
      <c r="AF40" s="37">
        <v>0</v>
      </c>
      <c r="AG40" s="40" t="s">
        <v>49</v>
      </c>
      <c r="AH40" s="95"/>
      <c r="AI40" s="103">
        <f>COUNTIF($AG$38:$AG$52,"Employment")</f>
        <v>1</v>
      </c>
      <c r="AJ40" s="104" t="s">
        <v>33</v>
      </c>
    </row>
    <row r="41" spans="1:36" s="23" customFormat="1" ht="15" customHeight="1" x14ac:dyDescent="0.2">
      <c r="A41" s="35" t="s">
        <v>112</v>
      </c>
      <c r="B41" s="27"/>
      <c r="C41" s="27"/>
      <c r="D41" s="36" t="s">
        <v>99</v>
      </c>
      <c r="E41" s="27" t="s">
        <v>3</v>
      </c>
      <c r="F41" s="27"/>
      <c r="G41" s="27">
        <v>2</v>
      </c>
      <c r="H41" s="27"/>
      <c r="I41" s="27"/>
      <c r="J41" s="27"/>
      <c r="K41" s="27"/>
      <c r="L41" s="27"/>
      <c r="M41" s="27"/>
      <c r="N41" s="27"/>
      <c r="O41" s="27">
        <v>4</v>
      </c>
      <c r="P41" s="29">
        <v>1</v>
      </c>
      <c r="Q41" s="30"/>
      <c r="R41" s="30"/>
      <c r="S41" s="30"/>
      <c r="T41" s="30"/>
      <c r="U41" s="30"/>
      <c r="V41" s="30"/>
      <c r="W41" s="29"/>
      <c r="X41" s="27"/>
      <c r="Y41" s="27" t="s">
        <v>14</v>
      </c>
      <c r="Z41" s="27"/>
      <c r="AA41" s="27"/>
      <c r="AB41" s="27"/>
      <c r="AC41" s="27"/>
      <c r="AD41" s="27"/>
      <c r="AE41" s="27"/>
      <c r="AF41" s="37">
        <v>1</v>
      </c>
      <c r="AG41" s="27" t="s">
        <v>49</v>
      </c>
      <c r="AH41" s="95"/>
      <c r="AI41" s="103">
        <f>COUNTIF($AG$38:$AG$52,"Apprenticeship")</f>
        <v>3</v>
      </c>
      <c r="AJ41" s="104" t="s">
        <v>32</v>
      </c>
    </row>
    <row r="42" spans="1:36" s="23" customFormat="1" ht="15" customHeight="1" x14ac:dyDescent="0.2">
      <c r="A42" s="35" t="s">
        <v>112</v>
      </c>
      <c r="B42" s="27"/>
      <c r="C42" s="27"/>
      <c r="D42" s="36" t="s">
        <v>100</v>
      </c>
      <c r="E42" s="27" t="s">
        <v>3</v>
      </c>
      <c r="F42" s="27"/>
      <c r="G42" s="27">
        <v>5</v>
      </c>
      <c r="H42" s="27"/>
      <c r="I42" s="27"/>
      <c r="J42" s="27"/>
      <c r="K42" s="27"/>
      <c r="L42" s="27"/>
      <c r="M42" s="27"/>
      <c r="N42" s="27"/>
      <c r="O42" s="27">
        <v>10</v>
      </c>
      <c r="P42" s="29">
        <v>1</v>
      </c>
      <c r="Q42" s="30"/>
      <c r="R42" s="30"/>
      <c r="S42" s="30"/>
      <c r="T42" s="30"/>
      <c r="U42" s="30"/>
      <c r="V42" s="30"/>
      <c r="W42" s="29"/>
      <c r="X42" s="27" t="s">
        <v>14</v>
      </c>
      <c r="Y42" s="27"/>
      <c r="Z42" s="27"/>
      <c r="AA42" s="27"/>
      <c r="AB42" s="27"/>
      <c r="AC42" s="27"/>
      <c r="AD42" s="27"/>
      <c r="AE42" s="27"/>
      <c r="AF42" s="37">
        <v>1</v>
      </c>
      <c r="AG42" s="27" t="s">
        <v>32</v>
      </c>
      <c r="AH42" s="95"/>
      <c r="AI42" s="103">
        <f>COUNTIF($AG$38:$AG$52,"Custody")</f>
        <v>0</v>
      </c>
      <c r="AJ42" s="104" t="s">
        <v>51</v>
      </c>
    </row>
    <row r="43" spans="1:36" s="23" customFormat="1" ht="15" customHeight="1" x14ac:dyDescent="0.2">
      <c r="A43" s="35" t="s">
        <v>112</v>
      </c>
      <c r="B43" s="27"/>
      <c r="C43" s="27"/>
      <c r="D43" s="28" t="s">
        <v>87</v>
      </c>
      <c r="E43" s="27" t="s">
        <v>3</v>
      </c>
      <c r="F43" s="27">
        <v>2</v>
      </c>
      <c r="G43" s="27">
        <v>2</v>
      </c>
      <c r="H43" s="27"/>
      <c r="I43" s="27"/>
      <c r="J43" s="27"/>
      <c r="K43" s="27"/>
      <c r="L43" s="27"/>
      <c r="M43" s="27"/>
      <c r="N43" s="27"/>
      <c r="O43" s="27">
        <v>6</v>
      </c>
      <c r="P43" s="29">
        <v>2</v>
      </c>
      <c r="Q43" s="30"/>
      <c r="R43" s="30"/>
      <c r="S43" s="30"/>
      <c r="T43" s="30"/>
      <c r="U43" s="30"/>
      <c r="V43" s="30"/>
      <c r="W43" s="29"/>
      <c r="X43" s="27"/>
      <c r="Y43" s="27"/>
      <c r="Z43" s="27"/>
      <c r="AA43" s="27"/>
      <c r="AB43" s="27"/>
      <c r="AC43" s="27"/>
      <c r="AD43" s="27"/>
      <c r="AE43" s="27"/>
      <c r="AF43" s="37">
        <v>0</v>
      </c>
      <c r="AG43" s="42" t="s">
        <v>49</v>
      </c>
      <c r="AH43" s="95"/>
      <c r="AI43" s="103">
        <f>COUNTIF($AG$38:$AG52,"Other/not known")</f>
        <v>1</v>
      </c>
      <c r="AJ43" s="104" t="s">
        <v>52</v>
      </c>
    </row>
    <row r="44" spans="1:36" s="23" customFormat="1" ht="15" customHeight="1" x14ac:dyDescent="0.2">
      <c r="A44" s="35" t="s">
        <v>112</v>
      </c>
      <c r="B44" s="27"/>
      <c r="C44" s="27"/>
      <c r="D44" s="28" t="s">
        <v>68</v>
      </c>
      <c r="E44" s="27" t="s">
        <v>3</v>
      </c>
      <c r="F44" s="27"/>
      <c r="G44" s="27">
        <v>3</v>
      </c>
      <c r="H44" s="27"/>
      <c r="I44" s="27"/>
      <c r="J44" s="27"/>
      <c r="K44" s="27"/>
      <c r="L44" s="27"/>
      <c r="M44" s="27"/>
      <c r="N44" s="27"/>
      <c r="O44" s="27">
        <v>6</v>
      </c>
      <c r="P44" s="29">
        <v>1</v>
      </c>
      <c r="Q44" s="30"/>
      <c r="R44" s="30"/>
      <c r="S44" s="30"/>
      <c r="T44" s="30"/>
      <c r="U44" s="30"/>
      <c r="V44" s="30"/>
      <c r="W44" s="29"/>
      <c r="X44" s="27"/>
      <c r="Y44" s="27"/>
      <c r="Z44" s="27"/>
      <c r="AA44" s="27"/>
      <c r="AB44" s="27"/>
      <c r="AC44" s="27"/>
      <c r="AD44" s="27"/>
      <c r="AE44" s="27"/>
      <c r="AF44" s="37">
        <v>0</v>
      </c>
      <c r="AG44" s="27" t="s">
        <v>32</v>
      </c>
      <c r="AH44" s="95"/>
      <c r="AI44" s="103">
        <f>COUNTIF($AG$38:$AG$52,"NEET")</f>
        <v>1</v>
      </c>
      <c r="AJ44" s="104" t="s">
        <v>53</v>
      </c>
    </row>
    <row r="45" spans="1:36" s="23" customFormat="1" ht="15" customHeight="1" x14ac:dyDescent="0.2">
      <c r="A45" s="35" t="s">
        <v>112</v>
      </c>
      <c r="B45" s="27"/>
      <c r="C45" s="27"/>
      <c r="D45" s="28" t="s">
        <v>101</v>
      </c>
      <c r="E45" s="27" t="s">
        <v>3</v>
      </c>
      <c r="F45" s="27"/>
      <c r="G45" s="27"/>
      <c r="H45" s="27"/>
      <c r="I45" s="27"/>
      <c r="J45" s="27"/>
      <c r="K45" s="27">
        <v>2</v>
      </c>
      <c r="L45" s="27"/>
      <c r="M45" s="27"/>
      <c r="N45" s="27"/>
      <c r="O45" s="27">
        <v>2</v>
      </c>
      <c r="P45" s="29">
        <v>1</v>
      </c>
      <c r="Q45" s="30"/>
      <c r="R45" s="30"/>
      <c r="S45" s="30"/>
      <c r="T45" s="30"/>
      <c r="U45" s="30"/>
      <c r="V45" s="30"/>
      <c r="W45" s="29"/>
      <c r="X45" s="27" t="s">
        <v>12</v>
      </c>
      <c r="Y45" s="27"/>
      <c r="Z45" s="27"/>
      <c r="AA45" s="27" t="s">
        <v>14</v>
      </c>
      <c r="AB45" s="27"/>
      <c r="AC45" s="27"/>
      <c r="AD45" s="27"/>
      <c r="AE45" s="27"/>
      <c r="AF45" s="37">
        <v>2</v>
      </c>
      <c r="AG45" s="27" t="s">
        <v>102</v>
      </c>
      <c r="AH45" s="95"/>
      <c r="AI45" s="103"/>
      <c r="AJ45" s="105"/>
    </row>
    <row r="46" spans="1:36" s="23" customFormat="1" ht="15" customHeight="1" x14ac:dyDescent="0.2">
      <c r="A46" s="35" t="s">
        <v>112</v>
      </c>
      <c r="B46" s="27"/>
      <c r="C46" s="27"/>
      <c r="D46" s="28" t="s">
        <v>103</v>
      </c>
      <c r="E46" s="27" t="s">
        <v>3</v>
      </c>
      <c r="F46" s="27">
        <v>3</v>
      </c>
      <c r="G46" s="27">
        <v>3</v>
      </c>
      <c r="H46" s="27">
        <v>4</v>
      </c>
      <c r="I46" s="27"/>
      <c r="J46" s="27">
        <v>3</v>
      </c>
      <c r="K46" s="27">
        <v>3</v>
      </c>
      <c r="L46" s="27">
        <v>3</v>
      </c>
      <c r="M46" s="27">
        <v>3</v>
      </c>
      <c r="N46" s="27">
        <v>4</v>
      </c>
      <c r="O46" s="27">
        <v>53</v>
      </c>
      <c r="P46" s="29">
        <v>8</v>
      </c>
      <c r="Q46" s="30"/>
      <c r="R46" s="40">
        <v>5.5</v>
      </c>
      <c r="S46" s="30"/>
      <c r="T46" s="42"/>
      <c r="U46" s="30"/>
      <c r="V46" s="30"/>
      <c r="W46" s="29">
        <v>1</v>
      </c>
      <c r="X46" s="27"/>
      <c r="Y46" s="27"/>
      <c r="Z46" s="27"/>
      <c r="AA46" s="27"/>
      <c r="AB46" s="27"/>
      <c r="AC46" s="27"/>
      <c r="AD46" s="27"/>
      <c r="AE46" s="27"/>
      <c r="AF46" s="37">
        <v>1</v>
      </c>
      <c r="AG46" s="30" t="s">
        <v>49</v>
      </c>
      <c r="AH46" s="95"/>
      <c r="AI46" s="103"/>
      <c r="AJ46" s="105"/>
    </row>
    <row r="47" spans="1:36" s="23" customFormat="1" ht="15" customHeight="1" x14ac:dyDescent="0.2">
      <c r="A47" s="35" t="s">
        <v>112</v>
      </c>
      <c r="B47" s="27"/>
      <c r="C47" s="27"/>
      <c r="D47" s="28" t="s">
        <v>104</v>
      </c>
      <c r="E47" s="27" t="s">
        <v>3</v>
      </c>
      <c r="F47" s="27"/>
      <c r="G47" s="27">
        <v>1</v>
      </c>
      <c r="H47" s="27"/>
      <c r="I47" s="27"/>
      <c r="J47" s="27"/>
      <c r="K47" s="27"/>
      <c r="L47" s="27"/>
      <c r="M47" s="27"/>
      <c r="N47" s="27"/>
      <c r="O47" s="27">
        <v>2</v>
      </c>
      <c r="P47" s="29">
        <v>1</v>
      </c>
      <c r="Q47" s="30"/>
      <c r="R47" s="30"/>
      <c r="S47" s="30"/>
      <c r="T47" s="30"/>
      <c r="U47" s="30"/>
      <c r="V47" s="30"/>
      <c r="W47" s="29"/>
      <c r="X47" s="27"/>
      <c r="Y47" s="27"/>
      <c r="Z47" s="27"/>
      <c r="AA47" s="27"/>
      <c r="AB47" s="27"/>
      <c r="AC47" s="27"/>
      <c r="AD47" s="27"/>
      <c r="AE47" s="27"/>
      <c r="AF47" s="37">
        <v>0</v>
      </c>
      <c r="AG47" s="27" t="s">
        <v>49</v>
      </c>
      <c r="AH47" s="95"/>
      <c r="AI47" s="103"/>
      <c r="AJ47" s="105"/>
    </row>
    <row r="48" spans="1:36" s="23" customFormat="1" ht="15" customHeight="1" x14ac:dyDescent="0.2">
      <c r="A48" s="35" t="s">
        <v>112</v>
      </c>
      <c r="B48" s="27"/>
      <c r="C48" s="27"/>
      <c r="D48" s="28" t="s">
        <v>105</v>
      </c>
      <c r="E48" s="27" t="s">
        <v>3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9">
        <v>0</v>
      </c>
      <c r="Q48" s="42"/>
      <c r="R48" s="42"/>
      <c r="S48" s="30"/>
      <c r="T48" s="30"/>
      <c r="U48" s="30"/>
      <c r="V48" s="30"/>
      <c r="W48" s="29"/>
      <c r="X48" s="27"/>
      <c r="Y48" s="27" t="s">
        <v>10</v>
      </c>
      <c r="Z48" s="27"/>
      <c r="AA48" s="27"/>
      <c r="AB48" s="27"/>
      <c r="AC48" s="27"/>
      <c r="AD48" s="27"/>
      <c r="AE48" s="27"/>
      <c r="AF48" s="37">
        <v>1</v>
      </c>
      <c r="AG48" s="42" t="s">
        <v>33</v>
      </c>
      <c r="AH48" s="95"/>
      <c r="AI48" s="103"/>
      <c r="AJ48" s="105"/>
    </row>
    <row r="49" spans="1:36" s="23" customFormat="1" ht="15" customHeight="1" x14ac:dyDescent="0.2">
      <c r="A49" s="35" t="s">
        <v>112</v>
      </c>
      <c r="B49" s="27"/>
      <c r="C49" s="27"/>
      <c r="D49" s="36" t="s">
        <v>106</v>
      </c>
      <c r="E49" s="27" t="s">
        <v>3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9">
        <v>0</v>
      </c>
      <c r="Q49" s="30"/>
      <c r="R49" s="30"/>
      <c r="S49" s="30"/>
      <c r="T49" s="30"/>
      <c r="U49" s="30"/>
      <c r="V49" s="30"/>
      <c r="W49" s="29"/>
      <c r="X49" s="27" t="s">
        <v>12</v>
      </c>
      <c r="Y49" s="27" t="s">
        <v>12</v>
      </c>
      <c r="Z49" s="27"/>
      <c r="AA49" s="27"/>
      <c r="AB49" s="27"/>
      <c r="AC49" s="27"/>
      <c r="AD49" s="27"/>
      <c r="AE49" s="27"/>
      <c r="AF49" s="37">
        <v>2</v>
      </c>
      <c r="AG49" s="27" t="s">
        <v>49</v>
      </c>
      <c r="AH49" s="95"/>
      <c r="AI49" s="103"/>
      <c r="AJ49" s="105"/>
    </row>
    <row r="50" spans="1:36" s="23" customFormat="1" ht="15" customHeight="1" x14ac:dyDescent="0.2">
      <c r="A50" s="35" t="s">
        <v>112</v>
      </c>
      <c r="B50" s="27"/>
      <c r="C50" s="27"/>
      <c r="D50" s="28" t="s">
        <v>107</v>
      </c>
      <c r="E50" s="27" t="s">
        <v>3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9">
        <v>0</v>
      </c>
      <c r="Q50" s="30"/>
      <c r="R50" s="30"/>
      <c r="S50" s="30"/>
      <c r="T50" s="30"/>
      <c r="U50" s="30"/>
      <c r="V50" s="30"/>
      <c r="W50" s="29"/>
      <c r="X50" s="27"/>
      <c r="Y50" s="27"/>
      <c r="Z50" s="27"/>
      <c r="AA50" s="27"/>
      <c r="AB50" s="27"/>
      <c r="AC50" s="27"/>
      <c r="AD50" s="27"/>
      <c r="AE50" s="27"/>
      <c r="AF50" s="37">
        <v>0</v>
      </c>
      <c r="AG50" s="27" t="s">
        <v>177</v>
      </c>
      <c r="AH50" s="95"/>
      <c r="AI50" s="103"/>
      <c r="AJ50" s="105"/>
    </row>
    <row r="51" spans="1:36" s="23" customFormat="1" ht="15" customHeight="1" x14ac:dyDescent="0.2">
      <c r="A51" s="35" t="s">
        <v>112</v>
      </c>
      <c r="B51" s="27"/>
      <c r="C51" s="27"/>
      <c r="D51" s="28" t="s">
        <v>108</v>
      </c>
      <c r="E51" s="27" t="s">
        <v>3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9">
        <v>0</v>
      </c>
      <c r="Q51" s="30"/>
      <c r="R51" s="30"/>
      <c r="S51" s="30"/>
      <c r="T51" s="30"/>
      <c r="U51" s="30"/>
      <c r="V51" s="30"/>
      <c r="W51" s="29"/>
      <c r="X51" s="27"/>
      <c r="Y51" s="27"/>
      <c r="Z51" s="27"/>
      <c r="AA51" s="27"/>
      <c r="AB51" s="27"/>
      <c r="AC51" s="27"/>
      <c r="AD51" s="27"/>
      <c r="AE51" s="27"/>
      <c r="AF51" s="37">
        <v>0</v>
      </c>
      <c r="AG51" s="27" t="s">
        <v>52</v>
      </c>
      <c r="AH51" s="95"/>
      <c r="AI51" s="103"/>
      <c r="AJ51" s="105"/>
    </row>
    <row r="52" spans="1:36" s="23" customFormat="1" ht="15" customHeight="1" thickBot="1" x14ac:dyDescent="0.25">
      <c r="A52" s="45" t="s">
        <v>112</v>
      </c>
      <c r="B52" s="46"/>
      <c r="C52" s="46"/>
      <c r="D52" s="67" t="s">
        <v>109</v>
      </c>
      <c r="E52" s="46" t="s">
        <v>3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9">
        <v>0</v>
      </c>
      <c r="Q52" s="51"/>
      <c r="R52" s="68"/>
      <c r="S52" s="51"/>
      <c r="T52" s="69"/>
      <c r="U52" s="51"/>
      <c r="V52" s="51"/>
      <c r="W52" s="49"/>
      <c r="X52" s="46"/>
      <c r="Y52" s="46" t="s">
        <v>10</v>
      </c>
      <c r="Z52" s="46"/>
      <c r="AA52" s="46"/>
      <c r="AB52" s="46"/>
      <c r="AC52" s="46"/>
      <c r="AD52" s="46"/>
      <c r="AE52" s="46"/>
      <c r="AF52" s="70">
        <v>1</v>
      </c>
      <c r="AG52" s="51" t="s">
        <v>32</v>
      </c>
      <c r="AH52" s="96"/>
      <c r="AI52" s="103"/>
      <c r="AJ52" s="105"/>
    </row>
    <row r="53" spans="1:36" s="62" customFormat="1" ht="15" customHeight="1" x14ac:dyDescent="0.2">
      <c r="A53" s="59" t="s">
        <v>142</v>
      </c>
      <c r="B53" s="60"/>
      <c r="C53" s="60"/>
      <c r="D53" s="90">
        <f>COUNTA(D38:D52)</f>
        <v>15</v>
      </c>
      <c r="E53" s="60"/>
      <c r="F53" s="60">
        <f>COUNTIF(F38:F52,"&gt;3")</f>
        <v>1</v>
      </c>
      <c r="G53" s="60">
        <f t="shared" ref="G53:N53" si="4">COUNTIF(G38:G52,"&gt;3")</f>
        <v>1</v>
      </c>
      <c r="H53" s="60">
        <f t="shared" si="4"/>
        <v>1</v>
      </c>
      <c r="I53" s="60">
        <f t="shared" si="4"/>
        <v>0</v>
      </c>
      <c r="J53" s="60">
        <f t="shared" si="4"/>
        <v>0</v>
      </c>
      <c r="K53" s="60">
        <f t="shared" si="4"/>
        <v>0</v>
      </c>
      <c r="L53" s="60">
        <f t="shared" si="4"/>
        <v>0</v>
      </c>
      <c r="M53" s="60">
        <f t="shared" si="4"/>
        <v>0</v>
      </c>
      <c r="N53" s="60">
        <f t="shared" si="4"/>
        <v>1</v>
      </c>
      <c r="O53" s="60"/>
      <c r="P53" s="86">
        <f>SUM(P38:P52)</f>
        <v>21</v>
      </c>
      <c r="Q53" s="61"/>
      <c r="R53" s="61"/>
      <c r="S53" s="61"/>
      <c r="T53" s="81"/>
      <c r="U53" s="61"/>
      <c r="V53" s="61"/>
      <c r="W53" s="86"/>
      <c r="X53" s="60"/>
      <c r="Y53" s="60"/>
      <c r="Z53" s="60"/>
      <c r="AA53" s="60"/>
      <c r="AB53" s="60"/>
      <c r="AC53" s="60"/>
      <c r="AD53" s="60"/>
      <c r="AE53" s="60"/>
      <c r="AF53" s="84"/>
      <c r="AG53" s="60"/>
      <c r="AH53" s="97"/>
      <c r="AI53" s="103"/>
      <c r="AJ53" s="105"/>
    </row>
    <row r="54" spans="1:36" s="66" customFormat="1" ht="15" customHeight="1" thickBot="1" x14ac:dyDescent="0.25">
      <c r="A54" s="63" t="s">
        <v>179</v>
      </c>
      <c r="B54" s="64"/>
      <c r="C54" s="64"/>
      <c r="D54" s="91"/>
      <c r="E54" s="64"/>
      <c r="F54" s="64">
        <f>COUNTIF(F39:F53,"U")</f>
        <v>0</v>
      </c>
      <c r="G54" s="64">
        <f>COUNTIF(G39:G53,"U")</f>
        <v>0</v>
      </c>
      <c r="H54" s="64">
        <f>COUNTIF(H39:H53,"U")</f>
        <v>0</v>
      </c>
      <c r="I54" s="64">
        <f>COUNTIF(I39:I53,"U")</f>
        <v>0</v>
      </c>
      <c r="J54" s="64">
        <f>COUNTIF(J39:J53,"U")</f>
        <v>0</v>
      </c>
      <c r="K54" s="64">
        <f>COUNTIF(K39:K53,"U")</f>
        <v>0</v>
      </c>
      <c r="L54" s="64">
        <f>COUNTIF(L39:L53,"U")</f>
        <v>0</v>
      </c>
      <c r="M54" s="64">
        <f>COUNTIF(M39:M53,"U")</f>
        <v>0</v>
      </c>
      <c r="N54" s="64">
        <f>COUNTIF(N39:N53,"U")</f>
        <v>0</v>
      </c>
      <c r="O54" s="64"/>
      <c r="P54" s="85">
        <f>SUM(F54:O54)</f>
        <v>0</v>
      </c>
      <c r="Q54" s="65"/>
      <c r="R54" s="65"/>
      <c r="S54" s="65"/>
      <c r="T54" s="82"/>
      <c r="U54" s="65"/>
      <c r="V54" s="65"/>
      <c r="W54" s="87">
        <f>SUM(W38:W53)</f>
        <v>1</v>
      </c>
      <c r="X54" s="64"/>
      <c r="Y54" s="64"/>
      <c r="Z54" s="64"/>
      <c r="AA54" s="64"/>
      <c r="AB54" s="64"/>
      <c r="AC54" s="64"/>
      <c r="AD54" s="64"/>
      <c r="AE54" s="64"/>
      <c r="AF54" s="85">
        <f>SUM(AF38:AF53)</f>
        <v>9</v>
      </c>
      <c r="AG54" s="64"/>
      <c r="AH54" s="98"/>
      <c r="AI54" s="103"/>
      <c r="AJ54" s="105"/>
    </row>
    <row r="55" spans="1:36" s="23" customFormat="1" ht="15" customHeight="1" x14ac:dyDescent="0.2">
      <c r="A55" s="79" t="s">
        <v>112</v>
      </c>
      <c r="B55" s="54"/>
      <c r="C55" s="54"/>
      <c r="D55" s="80" t="s">
        <v>143</v>
      </c>
      <c r="E55" s="54" t="s">
        <v>110</v>
      </c>
      <c r="F55" s="54">
        <v>4</v>
      </c>
      <c r="G55" s="54">
        <v>5</v>
      </c>
      <c r="H55" s="54">
        <v>6</v>
      </c>
      <c r="I55" s="54"/>
      <c r="J55" s="54">
        <v>3</v>
      </c>
      <c r="K55" s="54">
        <v>5</v>
      </c>
      <c r="L55" s="54">
        <v>4</v>
      </c>
      <c r="M55" s="54"/>
      <c r="N55" s="54"/>
      <c r="O55" s="54">
        <v>36</v>
      </c>
      <c r="P55" s="56">
        <v>6</v>
      </c>
      <c r="Q55" s="57"/>
      <c r="R55" s="57">
        <v>5.5</v>
      </c>
      <c r="S55" s="57"/>
      <c r="T55" s="57"/>
      <c r="U55" s="57"/>
      <c r="V55" s="57"/>
      <c r="W55" s="56">
        <v>1</v>
      </c>
      <c r="X55" s="54"/>
      <c r="Y55" s="54"/>
      <c r="Z55" s="54"/>
      <c r="AA55" s="54" t="s">
        <v>14</v>
      </c>
      <c r="AB55" s="54"/>
      <c r="AC55" s="54"/>
      <c r="AD55" s="54"/>
      <c r="AE55" s="54"/>
      <c r="AF55" s="58">
        <v>1</v>
      </c>
      <c r="AG55" s="54" t="s">
        <v>111</v>
      </c>
      <c r="AH55" s="99" t="s">
        <v>180</v>
      </c>
      <c r="AI55" s="103"/>
      <c r="AJ55" s="105"/>
    </row>
    <row r="56" spans="1:36" s="23" customFormat="1" ht="15" customHeight="1" x14ac:dyDescent="0.2">
      <c r="A56" s="35" t="s">
        <v>112</v>
      </c>
      <c r="B56" s="28"/>
      <c r="C56" s="28"/>
      <c r="D56" s="28" t="s">
        <v>144</v>
      </c>
      <c r="E56" s="27" t="s">
        <v>110</v>
      </c>
      <c r="F56" s="27"/>
      <c r="G56" s="27">
        <v>1</v>
      </c>
      <c r="H56" s="27"/>
      <c r="I56" s="27"/>
      <c r="J56" s="27">
        <v>2</v>
      </c>
      <c r="K56" s="27"/>
      <c r="L56" s="27"/>
      <c r="M56" s="27"/>
      <c r="N56" s="27"/>
      <c r="O56" s="27">
        <v>4</v>
      </c>
      <c r="P56" s="29">
        <v>2</v>
      </c>
      <c r="Q56" s="30"/>
      <c r="R56" s="30"/>
      <c r="S56" s="30"/>
      <c r="T56" s="42"/>
      <c r="U56" s="30"/>
      <c r="V56" s="30"/>
      <c r="W56" s="29"/>
      <c r="X56" s="27"/>
      <c r="Y56" s="27"/>
      <c r="Z56" s="27"/>
      <c r="AA56" s="27"/>
      <c r="AB56" s="27"/>
      <c r="AC56" s="27"/>
      <c r="AD56" s="27"/>
      <c r="AE56" s="27"/>
      <c r="AF56" s="37">
        <v>0</v>
      </c>
      <c r="AG56" s="30" t="s">
        <v>111</v>
      </c>
      <c r="AH56" s="95" t="s">
        <v>181</v>
      </c>
      <c r="AI56" s="103"/>
      <c r="AJ56" s="105"/>
    </row>
    <row r="57" spans="1:36" s="23" customFormat="1" ht="15" customHeight="1" x14ac:dyDescent="0.2">
      <c r="A57" s="35" t="s">
        <v>112</v>
      </c>
      <c r="B57" s="28"/>
      <c r="C57" s="28"/>
      <c r="D57" s="28" t="s">
        <v>90</v>
      </c>
      <c r="E57" s="27" t="s">
        <v>110</v>
      </c>
      <c r="F57" s="27">
        <v>3</v>
      </c>
      <c r="G57" s="27">
        <v>2</v>
      </c>
      <c r="H57" s="27">
        <v>3</v>
      </c>
      <c r="I57" s="27"/>
      <c r="J57" s="27">
        <v>1</v>
      </c>
      <c r="K57" s="27">
        <v>2</v>
      </c>
      <c r="L57" s="27">
        <v>2</v>
      </c>
      <c r="M57" s="27">
        <v>2</v>
      </c>
      <c r="N57" s="27">
        <v>3</v>
      </c>
      <c r="O57" s="27">
        <v>22</v>
      </c>
      <c r="P57" s="29">
        <v>8</v>
      </c>
      <c r="Q57" s="30"/>
      <c r="R57" s="30"/>
      <c r="S57" s="30"/>
      <c r="T57" s="42"/>
      <c r="U57" s="30"/>
      <c r="V57" s="30"/>
      <c r="W57" s="29">
        <f>SUM(W38:W56)</f>
        <v>3</v>
      </c>
      <c r="X57" s="27"/>
      <c r="Y57" s="27"/>
      <c r="Z57" s="27"/>
      <c r="AA57" s="27"/>
      <c r="AB57" s="27"/>
      <c r="AC57" s="27"/>
      <c r="AD57" s="27"/>
      <c r="AE57" s="27"/>
      <c r="AF57" s="37">
        <v>0</v>
      </c>
      <c r="AG57" s="27" t="s">
        <v>111</v>
      </c>
      <c r="AH57" s="95" t="s">
        <v>180</v>
      </c>
      <c r="AI57" s="103"/>
      <c r="AJ57" s="105"/>
    </row>
    <row r="58" spans="1:36" s="23" customFormat="1" ht="15" customHeight="1" x14ac:dyDescent="0.2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95"/>
      <c r="AI58" s="103"/>
      <c r="AJ58" s="105"/>
    </row>
    <row r="59" spans="1:36" s="23" customFormat="1" ht="15" customHeight="1" x14ac:dyDescent="0.2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95"/>
      <c r="AI59" s="103"/>
      <c r="AJ59" s="105"/>
    </row>
    <row r="60" spans="1:36" s="23" customFormat="1" ht="15" customHeight="1" x14ac:dyDescent="0.2">
      <c r="A60" s="26" t="s">
        <v>138</v>
      </c>
      <c r="B60" s="27"/>
      <c r="C60" s="27"/>
      <c r="D60" s="28" t="s">
        <v>113</v>
      </c>
      <c r="E60" s="27" t="s">
        <v>3</v>
      </c>
      <c r="F60" s="27">
        <v>2</v>
      </c>
      <c r="G60" s="27">
        <v>1</v>
      </c>
      <c r="H60" s="27">
        <v>3</v>
      </c>
      <c r="I60" s="27"/>
      <c r="J60" s="27">
        <v>0</v>
      </c>
      <c r="K60" s="27">
        <v>2</v>
      </c>
      <c r="L60" s="27">
        <v>2</v>
      </c>
      <c r="M60" s="27">
        <v>0</v>
      </c>
      <c r="N60" s="27">
        <v>0</v>
      </c>
      <c r="O60" s="27">
        <v>0</v>
      </c>
      <c r="P60" s="29">
        <v>5</v>
      </c>
      <c r="Q60" s="30"/>
      <c r="R60" s="30"/>
      <c r="S60" s="30"/>
      <c r="T60" s="30"/>
      <c r="U60" s="30"/>
      <c r="V60" s="30"/>
      <c r="W60" s="29"/>
      <c r="X60" s="27"/>
      <c r="Y60" s="27" t="s">
        <v>14</v>
      </c>
      <c r="Z60" s="27"/>
      <c r="AA60" s="39"/>
      <c r="AB60" s="39"/>
      <c r="AC60" s="39"/>
      <c r="AD60" s="39"/>
      <c r="AE60" s="27"/>
      <c r="AF60" s="37">
        <v>1</v>
      </c>
      <c r="AG60" s="27" t="s">
        <v>49</v>
      </c>
      <c r="AH60" s="95"/>
      <c r="AI60" s="103">
        <f>COUNTIF($AG$60:$AG$82,"Further Education")</f>
        <v>17</v>
      </c>
      <c r="AJ60" s="104" t="s">
        <v>49</v>
      </c>
    </row>
    <row r="61" spans="1:36" s="23" customFormat="1" ht="15" customHeight="1" x14ac:dyDescent="0.2">
      <c r="A61" s="35" t="s">
        <v>138</v>
      </c>
      <c r="B61" s="27"/>
      <c r="C61" s="27"/>
      <c r="D61" s="28" t="s">
        <v>114</v>
      </c>
      <c r="E61" s="27" t="s">
        <v>3</v>
      </c>
      <c r="F61" s="27">
        <v>5</v>
      </c>
      <c r="G61" s="27">
        <v>5</v>
      </c>
      <c r="H61" s="27">
        <v>5</v>
      </c>
      <c r="I61" s="27"/>
      <c r="J61" s="27">
        <v>5</v>
      </c>
      <c r="K61" s="27">
        <v>0</v>
      </c>
      <c r="L61" s="27">
        <v>6</v>
      </c>
      <c r="M61" s="27">
        <v>0</v>
      </c>
      <c r="N61" s="27">
        <v>0</v>
      </c>
      <c r="O61" s="27">
        <v>0</v>
      </c>
      <c r="P61" s="29">
        <v>5</v>
      </c>
      <c r="Q61" s="30">
        <v>1</v>
      </c>
      <c r="R61" s="30"/>
      <c r="S61" s="30"/>
      <c r="T61" s="40"/>
      <c r="U61" s="27"/>
      <c r="V61" s="30"/>
      <c r="W61" s="29">
        <v>1</v>
      </c>
      <c r="X61" s="27"/>
      <c r="Y61" s="27"/>
      <c r="Z61" s="27"/>
      <c r="AA61" s="39"/>
      <c r="AB61" s="39"/>
      <c r="AC61" s="39"/>
      <c r="AD61" s="39"/>
      <c r="AE61" s="27"/>
      <c r="AF61" s="37">
        <v>0</v>
      </c>
      <c r="AG61" s="41" t="s">
        <v>49</v>
      </c>
      <c r="AH61" s="95"/>
      <c r="AI61" s="103">
        <f>COUNTIF($AG$60:$AG$82,"Voluntary Sector")</f>
        <v>0</v>
      </c>
      <c r="AJ61" s="104" t="s">
        <v>50</v>
      </c>
    </row>
    <row r="62" spans="1:36" s="23" customFormat="1" ht="15" customHeight="1" x14ac:dyDescent="0.2">
      <c r="A62" s="35" t="s">
        <v>138</v>
      </c>
      <c r="B62" s="27"/>
      <c r="C62" s="27"/>
      <c r="D62" s="28" t="s">
        <v>115</v>
      </c>
      <c r="E62" s="27" t="s">
        <v>3</v>
      </c>
      <c r="F62" s="27">
        <v>5</v>
      </c>
      <c r="G62" s="27">
        <v>5</v>
      </c>
      <c r="H62" s="27">
        <v>5</v>
      </c>
      <c r="I62" s="27"/>
      <c r="J62" s="27">
        <v>0</v>
      </c>
      <c r="K62" s="27">
        <v>4</v>
      </c>
      <c r="L62" s="27">
        <v>5</v>
      </c>
      <c r="M62" s="27">
        <v>0</v>
      </c>
      <c r="N62" s="27">
        <v>0</v>
      </c>
      <c r="O62" s="27">
        <v>0</v>
      </c>
      <c r="P62" s="29">
        <v>5</v>
      </c>
      <c r="Q62" s="30"/>
      <c r="R62" s="30"/>
      <c r="S62" s="30"/>
      <c r="T62" s="40"/>
      <c r="U62" s="40"/>
      <c r="V62" s="42"/>
      <c r="W62" s="29"/>
      <c r="X62" s="27"/>
      <c r="Y62" s="27"/>
      <c r="Z62" s="27"/>
      <c r="AA62" s="39"/>
      <c r="AB62" s="39"/>
      <c r="AC62" s="39"/>
      <c r="AD62" s="39"/>
      <c r="AE62" s="27"/>
      <c r="AF62" s="37">
        <v>0</v>
      </c>
      <c r="AG62" s="40" t="s">
        <v>116</v>
      </c>
      <c r="AH62" s="95"/>
      <c r="AI62" s="103">
        <f>COUNTIF($AG$60:$AG$82,"Employment")</f>
        <v>0</v>
      </c>
      <c r="AJ62" s="104" t="s">
        <v>33</v>
      </c>
    </row>
    <row r="63" spans="1:36" s="23" customFormat="1" ht="15" customHeight="1" x14ac:dyDescent="0.2">
      <c r="A63" s="35" t="s">
        <v>138</v>
      </c>
      <c r="B63" s="27"/>
      <c r="C63" s="27"/>
      <c r="D63" s="36" t="s">
        <v>92</v>
      </c>
      <c r="E63" s="27" t="s">
        <v>3</v>
      </c>
      <c r="F63" s="27">
        <v>4</v>
      </c>
      <c r="G63" s="27">
        <v>3</v>
      </c>
      <c r="H63" s="27">
        <v>4</v>
      </c>
      <c r="I63" s="27"/>
      <c r="J63" s="27">
        <v>0</v>
      </c>
      <c r="K63" s="27">
        <v>3</v>
      </c>
      <c r="L63" s="27">
        <v>3</v>
      </c>
      <c r="M63" s="27">
        <v>0</v>
      </c>
      <c r="N63" s="27">
        <v>0</v>
      </c>
      <c r="O63" s="27">
        <v>0</v>
      </c>
      <c r="P63" s="29">
        <v>5</v>
      </c>
      <c r="Q63" s="30"/>
      <c r="R63" s="30"/>
      <c r="S63" s="30"/>
      <c r="T63" s="30"/>
      <c r="U63" s="30"/>
      <c r="V63" s="30"/>
      <c r="W63" s="29"/>
      <c r="X63" s="27" t="s">
        <v>14</v>
      </c>
      <c r="Y63" s="27" t="s">
        <v>16</v>
      </c>
      <c r="Z63" s="27"/>
      <c r="AA63" s="39" t="s">
        <v>14</v>
      </c>
      <c r="AB63" s="39" t="s">
        <v>16</v>
      </c>
      <c r="AC63" s="39"/>
      <c r="AD63" s="39"/>
      <c r="AE63" s="27" t="s">
        <v>12</v>
      </c>
      <c r="AF63" s="37">
        <v>5</v>
      </c>
      <c r="AG63" s="27" t="s">
        <v>49</v>
      </c>
      <c r="AH63" s="95"/>
      <c r="AI63" s="103">
        <f>COUNTIF($AG$60:$AG$82,"Apprenticeship")</f>
        <v>2</v>
      </c>
      <c r="AJ63" s="104" t="s">
        <v>32</v>
      </c>
    </row>
    <row r="64" spans="1:36" s="23" customFormat="1" ht="15" customHeight="1" x14ac:dyDescent="0.2">
      <c r="A64" s="35" t="s">
        <v>138</v>
      </c>
      <c r="B64" s="27"/>
      <c r="C64" s="27"/>
      <c r="D64" s="36" t="s">
        <v>117</v>
      </c>
      <c r="E64" s="27" t="s">
        <v>3</v>
      </c>
      <c r="F64" s="27">
        <v>1</v>
      </c>
      <c r="G64" s="27">
        <v>3</v>
      </c>
      <c r="H64" s="27">
        <v>4</v>
      </c>
      <c r="I64" s="27"/>
      <c r="J64" s="27">
        <v>0</v>
      </c>
      <c r="K64" s="27">
        <v>4</v>
      </c>
      <c r="L64" s="27">
        <v>5</v>
      </c>
      <c r="M64" s="27">
        <v>0</v>
      </c>
      <c r="N64" s="27">
        <v>0</v>
      </c>
      <c r="O64" s="27">
        <v>0</v>
      </c>
      <c r="P64" s="29">
        <v>5</v>
      </c>
      <c r="Q64" s="30"/>
      <c r="R64" s="30"/>
      <c r="S64" s="30"/>
      <c r="T64" s="30"/>
      <c r="U64" s="30"/>
      <c r="V64" s="30"/>
      <c r="W64" s="29"/>
      <c r="X64" s="27"/>
      <c r="Y64" s="27"/>
      <c r="Z64" s="27"/>
      <c r="AA64" s="39"/>
      <c r="AB64" s="39"/>
      <c r="AC64" s="39"/>
      <c r="AD64" s="39"/>
      <c r="AE64" s="27"/>
      <c r="AF64" s="37">
        <v>0</v>
      </c>
      <c r="AG64" s="27" t="s">
        <v>49</v>
      </c>
      <c r="AH64" s="95"/>
      <c r="AI64" s="103">
        <f>COUNTIF($AG$60:$AG$82,"Custody")</f>
        <v>0</v>
      </c>
      <c r="AJ64" s="104" t="s">
        <v>51</v>
      </c>
    </row>
    <row r="65" spans="1:36" s="23" customFormat="1" ht="15" customHeight="1" x14ac:dyDescent="0.2">
      <c r="A65" s="35" t="s">
        <v>138</v>
      </c>
      <c r="B65" s="27"/>
      <c r="C65" s="27"/>
      <c r="D65" s="28" t="s">
        <v>118</v>
      </c>
      <c r="E65" s="27" t="s">
        <v>3</v>
      </c>
      <c r="F65" s="27">
        <v>2</v>
      </c>
      <c r="G65" s="27">
        <v>2</v>
      </c>
      <c r="H65" s="27">
        <v>0</v>
      </c>
      <c r="I65" s="27"/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9">
        <v>2</v>
      </c>
      <c r="Q65" s="30">
        <v>1</v>
      </c>
      <c r="R65" s="30">
        <v>1</v>
      </c>
      <c r="S65" s="30"/>
      <c r="T65" s="30"/>
      <c r="U65" s="30"/>
      <c r="V65" s="30"/>
      <c r="W65" s="29">
        <v>2</v>
      </c>
      <c r="X65" s="27" t="s">
        <v>14</v>
      </c>
      <c r="Y65" s="27" t="s">
        <v>14</v>
      </c>
      <c r="Z65" s="27"/>
      <c r="AA65" s="39" t="s">
        <v>14</v>
      </c>
      <c r="AB65" s="39" t="s">
        <v>16</v>
      </c>
      <c r="AC65" s="39"/>
      <c r="AD65" s="39"/>
      <c r="AE65" s="27"/>
      <c r="AF65" s="37">
        <v>4</v>
      </c>
      <c r="AG65" s="42" t="s">
        <v>49</v>
      </c>
      <c r="AH65" s="95"/>
      <c r="AI65" s="103">
        <f>COUNTIF($AG$60:$AG82,"Other/not known")</f>
        <v>3</v>
      </c>
      <c r="AJ65" s="104" t="s">
        <v>52</v>
      </c>
    </row>
    <row r="66" spans="1:36" s="23" customFormat="1" ht="15" customHeight="1" x14ac:dyDescent="0.2">
      <c r="A66" s="35" t="s">
        <v>138</v>
      </c>
      <c r="B66" s="27"/>
      <c r="C66" s="27"/>
      <c r="D66" s="28" t="s">
        <v>119</v>
      </c>
      <c r="E66" s="27" t="s">
        <v>3</v>
      </c>
      <c r="F66" s="27">
        <v>0</v>
      </c>
      <c r="G66" s="27">
        <v>0</v>
      </c>
      <c r="H66" s="27">
        <v>0</v>
      </c>
      <c r="I66" s="27"/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9">
        <v>0</v>
      </c>
      <c r="Q66" s="30">
        <v>1</v>
      </c>
      <c r="R66" s="30">
        <v>1</v>
      </c>
      <c r="S66" s="30"/>
      <c r="T66" s="30"/>
      <c r="U66" s="30"/>
      <c r="V66" s="30"/>
      <c r="W66" s="29">
        <v>2</v>
      </c>
      <c r="X66" s="27" t="s">
        <v>14</v>
      </c>
      <c r="Y66" s="27" t="s">
        <v>14</v>
      </c>
      <c r="Z66" s="27"/>
      <c r="AA66" s="39" t="s">
        <v>14</v>
      </c>
      <c r="AB66" s="39" t="s">
        <v>16</v>
      </c>
      <c r="AC66" s="39"/>
      <c r="AD66" s="39"/>
      <c r="AE66" s="27"/>
      <c r="AF66" s="37">
        <v>4</v>
      </c>
      <c r="AG66" s="27" t="s">
        <v>116</v>
      </c>
      <c r="AH66" s="95"/>
      <c r="AI66" s="103">
        <f>COUNTIF($AG$60:$AG$82,"NEET")</f>
        <v>1</v>
      </c>
      <c r="AJ66" s="104" t="s">
        <v>53</v>
      </c>
    </row>
    <row r="67" spans="1:36" s="23" customFormat="1" ht="15" customHeight="1" x14ac:dyDescent="0.2">
      <c r="A67" s="35" t="s">
        <v>138</v>
      </c>
      <c r="B67" s="27"/>
      <c r="C67" s="27"/>
      <c r="D67" s="28" t="s">
        <v>120</v>
      </c>
      <c r="E67" s="27" t="s">
        <v>3</v>
      </c>
      <c r="F67" s="27">
        <v>1</v>
      </c>
      <c r="G67" s="27">
        <v>2</v>
      </c>
      <c r="H67" s="27">
        <v>2</v>
      </c>
      <c r="I67" s="27"/>
      <c r="J67" s="27">
        <v>0</v>
      </c>
      <c r="K67" s="27" t="s">
        <v>78</v>
      </c>
      <c r="L67" s="27">
        <v>2</v>
      </c>
      <c r="M67" s="27">
        <v>0</v>
      </c>
      <c r="N67" s="27">
        <v>0</v>
      </c>
      <c r="O67" s="27">
        <v>0</v>
      </c>
      <c r="P67" s="29">
        <v>5</v>
      </c>
      <c r="Q67" s="30"/>
      <c r="R67" s="30"/>
      <c r="S67" s="30"/>
      <c r="T67" s="30"/>
      <c r="U67" s="30"/>
      <c r="V67" s="30"/>
      <c r="W67" s="29"/>
      <c r="X67" s="27"/>
      <c r="Y67" s="27"/>
      <c r="Z67" s="27"/>
      <c r="AA67" s="39" t="s">
        <v>14</v>
      </c>
      <c r="AB67" s="39"/>
      <c r="AC67" s="39"/>
      <c r="AD67" s="39"/>
      <c r="AE67" s="27"/>
      <c r="AF67" s="37">
        <v>1</v>
      </c>
      <c r="AG67" s="27" t="s">
        <v>49</v>
      </c>
      <c r="AH67" s="95"/>
      <c r="AI67" s="103"/>
      <c r="AJ67" s="105"/>
    </row>
    <row r="68" spans="1:36" s="23" customFormat="1" ht="15" customHeight="1" x14ac:dyDescent="0.2">
      <c r="A68" s="35" t="s">
        <v>138</v>
      </c>
      <c r="B68" s="27"/>
      <c r="C68" s="27"/>
      <c r="D68" s="28" t="s">
        <v>121</v>
      </c>
      <c r="E68" s="27" t="s">
        <v>3</v>
      </c>
      <c r="F68" s="27">
        <v>2</v>
      </c>
      <c r="G68" s="27">
        <v>1</v>
      </c>
      <c r="H68" s="27">
        <v>3</v>
      </c>
      <c r="I68" s="27"/>
      <c r="J68" s="27">
        <v>0</v>
      </c>
      <c r="K68" s="27">
        <v>2</v>
      </c>
      <c r="L68" s="27">
        <v>3</v>
      </c>
      <c r="M68" s="27">
        <v>0</v>
      </c>
      <c r="N68" s="27">
        <v>0</v>
      </c>
      <c r="O68" s="27">
        <v>0</v>
      </c>
      <c r="P68" s="29">
        <v>5</v>
      </c>
      <c r="Q68" s="30"/>
      <c r="R68" s="40"/>
      <c r="S68" s="30"/>
      <c r="T68" s="42"/>
      <c r="U68" s="30"/>
      <c r="V68" s="30"/>
      <c r="W68" s="29"/>
      <c r="X68" s="27"/>
      <c r="Y68" s="27"/>
      <c r="Z68" s="27"/>
      <c r="AA68" s="39"/>
      <c r="AB68" s="39"/>
      <c r="AC68" s="39"/>
      <c r="AD68" s="39"/>
      <c r="AE68" s="27"/>
      <c r="AF68" s="37">
        <v>0</v>
      </c>
      <c r="AG68" s="30" t="s">
        <v>49</v>
      </c>
      <c r="AH68" s="95"/>
      <c r="AI68" s="103"/>
      <c r="AJ68" s="105"/>
    </row>
    <row r="69" spans="1:36" s="23" customFormat="1" ht="15" customHeight="1" x14ac:dyDescent="0.2">
      <c r="A69" s="35" t="s">
        <v>138</v>
      </c>
      <c r="B69" s="27"/>
      <c r="C69" s="27"/>
      <c r="D69" s="28" t="s">
        <v>122</v>
      </c>
      <c r="E69" s="27" t="s">
        <v>3</v>
      </c>
      <c r="F69" s="27">
        <v>3</v>
      </c>
      <c r="G69" s="27">
        <v>0</v>
      </c>
      <c r="H69" s="27">
        <v>0</v>
      </c>
      <c r="I69" s="27"/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9">
        <v>1</v>
      </c>
      <c r="Q69" s="30">
        <v>1</v>
      </c>
      <c r="R69" s="30"/>
      <c r="S69" s="30"/>
      <c r="T69" s="30"/>
      <c r="U69" s="30"/>
      <c r="V69" s="30"/>
      <c r="W69" s="29">
        <v>1</v>
      </c>
      <c r="X69" s="27" t="s">
        <v>16</v>
      </c>
      <c r="Y69" s="27" t="s">
        <v>14</v>
      </c>
      <c r="Z69" s="27"/>
      <c r="AA69" s="39"/>
      <c r="AB69" s="39"/>
      <c r="AC69" s="39"/>
      <c r="AD69" s="39"/>
      <c r="AE69" s="27"/>
      <c r="AF69" s="37">
        <v>2</v>
      </c>
      <c r="AG69" s="27" t="s">
        <v>49</v>
      </c>
      <c r="AH69" s="100" t="s">
        <v>123</v>
      </c>
      <c r="AI69" s="106"/>
      <c r="AJ69" s="105"/>
    </row>
    <row r="70" spans="1:36" s="23" customFormat="1" ht="15" customHeight="1" x14ac:dyDescent="0.2">
      <c r="A70" s="35" t="s">
        <v>138</v>
      </c>
      <c r="B70" s="27"/>
      <c r="C70" s="27"/>
      <c r="D70" s="28" t="s">
        <v>124</v>
      </c>
      <c r="E70" s="27" t="s">
        <v>3</v>
      </c>
      <c r="F70" s="27">
        <v>3</v>
      </c>
      <c r="G70" s="27" t="s">
        <v>78</v>
      </c>
      <c r="H70" s="27">
        <v>0</v>
      </c>
      <c r="I70" s="27"/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9">
        <v>1</v>
      </c>
      <c r="Q70" s="42"/>
      <c r="R70" s="42"/>
      <c r="S70" s="30"/>
      <c r="T70" s="30"/>
      <c r="U70" s="30"/>
      <c r="V70" s="30"/>
      <c r="W70" s="29"/>
      <c r="X70" s="27" t="s">
        <v>14</v>
      </c>
      <c r="Y70" s="27" t="s">
        <v>14</v>
      </c>
      <c r="Z70" s="27"/>
      <c r="AA70" s="39"/>
      <c r="AB70" s="39"/>
      <c r="AC70" s="39"/>
      <c r="AD70" s="39"/>
      <c r="AE70" s="27"/>
      <c r="AF70" s="37">
        <v>2</v>
      </c>
      <c r="AG70" s="42" t="s">
        <v>49</v>
      </c>
      <c r="AH70" s="95"/>
      <c r="AI70" s="103"/>
      <c r="AJ70" s="105"/>
    </row>
    <row r="71" spans="1:36" s="23" customFormat="1" ht="15" customHeight="1" x14ac:dyDescent="0.2">
      <c r="A71" s="35" t="s">
        <v>138</v>
      </c>
      <c r="B71" s="27"/>
      <c r="C71" s="27"/>
      <c r="D71" s="36" t="s">
        <v>125</v>
      </c>
      <c r="E71" s="27" t="s">
        <v>3</v>
      </c>
      <c r="F71" s="27">
        <v>0</v>
      </c>
      <c r="G71" s="27">
        <v>0</v>
      </c>
      <c r="H71" s="27">
        <v>0</v>
      </c>
      <c r="I71" s="27"/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9">
        <v>0</v>
      </c>
      <c r="Q71" s="30"/>
      <c r="R71" s="30"/>
      <c r="S71" s="30"/>
      <c r="T71" s="30"/>
      <c r="U71" s="30"/>
      <c r="V71" s="30"/>
      <c r="W71" s="29"/>
      <c r="X71" s="27"/>
      <c r="Y71" s="27"/>
      <c r="Z71" s="27"/>
      <c r="AA71" s="39"/>
      <c r="AB71" s="39"/>
      <c r="AC71" s="39"/>
      <c r="AD71" s="39"/>
      <c r="AE71" s="27"/>
      <c r="AF71" s="37">
        <v>0</v>
      </c>
      <c r="AG71" s="27" t="s">
        <v>52</v>
      </c>
      <c r="AH71" s="95"/>
      <c r="AI71" s="103"/>
      <c r="AJ71" s="105"/>
    </row>
    <row r="72" spans="1:36" s="23" customFormat="1" ht="15" customHeight="1" x14ac:dyDescent="0.2">
      <c r="A72" s="35" t="s">
        <v>138</v>
      </c>
      <c r="B72" s="27"/>
      <c r="C72" s="27"/>
      <c r="D72" s="28" t="s">
        <v>126</v>
      </c>
      <c r="E72" s="27" t="s">
        <v>3</v>
      </c>
      <c r="F72" s="27">
        <v>1</v>
      </c>
      <c r="G72" s="27" t="s">
        <v>78</v>
      </c>
      <c r="H72" s="27">
        <v>0</v>
      </c>
      <c r="I72" s="27"/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1</v>
      </c>
      <c r="Q72" s="30"/>
      <c r="R72" s="30"/>
      <c r="S72" s="30"/>
      <c r="T72" s="30"/>
      <c r="U72" s="30"/>
      <c r="V72" s="30"/>
      <c r="W72" s="29"/>
      <c r="X72" s="27"/>
      <c r="Y72" s="27"/>
      <c r="Z72" s="27"/>
      <c r="AA72" s="39"/>
      <c r="AB72" s="39"/>
      <c r="AC72" s="39"/>
      <c r="AD72" s="39"/>
      <c r="AE72" s="27"/>
      <c r="AF72" s="37">
        <v>0</v>
      </c>
      <c r="AG72" s="27" t="s">
        <v>49</v>
      </c>
      <c r="AH72" s="100" t="s">
        <v>127</v>
      </c>
      <c r="AI72" s="106"/>
      <c r="AJ72" s="105"/>
    </row>
    <row r="73" spans="1:36" s="23" customFormat="1" ht="15" customHeight="1" x14ac:dyDescent="0.2">
      <c r="A73" s="35" t="s">
        <v>138</v>
      </c>
      <c r="B73" s="27"/>
      <c r="C73" s="27"/>
      <c r="D73" s="28" t="s">
        <v>128</v>
      </c>
      <c r="E73" s="27" t="s">
        <v>3</v>
      </c>
      <c r="F73" s="27">
        <v>1</v>
      </c>
      <c r="G73" s="27" t="s">
        <v>78</v>
      </c>
      <c r="H73" s="27">
        <v>1</v>
      </c>
      <c r="I73" s="27"/>
      <c r="J73" s="27">
        <v>0</v>
      </c>
      <c r="K73" s="27">
        <v>1</v>
      </c>
      <c r="L73" s="27" t="s">
        <v>78</v>
      </c>
      <c r="M73" s="27">
        <v>0</v>
      </c>
      <c r="N73" s="27">
        <v>0</v>
      </c>
      <c r="O73" s="27">
        <v>0</v>
      </c>
      <c r="P73" s="29">
        <v>3</v>
      </c>
      <c r="Q73" s="30"/>
      <c r="R73" s="30"/>
      <c r="S73" s="30"/>
      <c r="T73" s="30"/>
      <c r="U73" s="30"/>
      <c r="V73" s="30"/>
      <c r="W73" s="29"/>
      <c r="X73" s="27"/>
      <c r="Y73" s="27"/>
      <c r="Z73" s="27"/>
      <c r="AA73" s="39" t="s">
        <v>14</v>
      </c>
      <c r="AB73" s="39"/>
      <c r="AC73" s="39"/>
      <c r="AD73" s="39"/>
      <c r="AE73" s="27"/>
      <c r="AF73" s="37">
        <v>1</v>
      </c>
      <c r="AG73" s="27" t="s">
        <v>49</v>
      </c>
      <c r="AH73" s="95"/>
      <c r="AI73" s="103"/>
      <c r="AJ73" s="105"/>
    </row>
    <row r="74" spans="1:36" s="23" customFormat="1" ht="15" customHeight="1" x14ac:dyDescent="0.2">
      <c r="A74" s="35" t="s">
        <v>138</v>
      </c>
      <c r="B74" s="27"/>
      <c r="C74" s="27"/>
      <c r="D74" s="36" t="s">
        <v>129</v>
      </c>
      <c r="E74" s="27" t="s">
        <v>3</v>
      </c>
      <c r="F74" s="27">
        <v>1</v>
      </c>
      <c r="G74" s="27">
        <v>1</v>
      </c>
      <c r="H74" s="27">
        <v>2</v>
      </c>
      <c r="I74" s="27"/>
      <c r="J74" s="27">
        <v>0</v>
      </c>
      <c r="K74" s="27">
        <v>2</v>
      </c>
      <c r="L74" s="27"/>
      <c r="M74" s="27"/>
      <c r="N74" s="27"/>
      <c r="O74" s="27"/>
      <c r="P74" s="29">
        <v>4</v>
      </c>
      <c r="Q74" s="30"/>
      <c r="R74" s="40"/>
      <c r="S74" s="30"/>
      <c r="T74" s="42"/>
      <c r="U74" s="30"/>
      <c r="V74" s="30"/>
      <c r="W74" s="29"/>
      <c r="X74" s="27"/>
      <c r="Y74" s="27"/>
      <c r="Z74" s="27"/>
      <c r="AA74" s="39"/>
      <c r="AB74" s="39"/>
      <c r="AC74" s="39"/>
      <c r="AD74" s="39"/>
      <c r="AE74" s="27"/>
      <c r="AF74" s="37">
        <v>0</v>
      </c>
      <c r="AG74" s="30" t="s">
        <v>49</v>
      </c>
      <c r="AH74" s="95"/>
      <c r="AI74" s="103"/>
      <c r="AJ74" s="105"/>
    </row>
    <row r="75" spans="1:36" s="23" customFormat="1" ht="15" customHeight="1" x14ac:dyDescent="0.2">
      <c r="A75" s="35" t="s">
        <v>138</v>
      </c>
      <c r="B75" s="27"/>
      <c r="C75" s="27"/>
      <c r="D75" s="28" t="s">
        <v>130</v>
      </c>
      <c r="E75" s="27" t="s">
        <v>3</v>
      </c>
      <c r="F75" s="27">
        <v>0</v>
      </c>
      <c r="G75" s="27">
        <v>0</v>
      </c>
      <c r="H75" s="27">
        <v>0</v>
      </c>
      <c r="I75" s="27"/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0</v>
      </c>
      <c r="Q75" s="30"/>
      <c r="R75" s="30"/>
      <c r="S75" s="30"/>
      <c r="T75" s="42"/>
      <c r="U75" s="30"/>
      <c r="V75" s="30"/>
      <c r="W75" s="29"/>
      <c r="X75" s="27"/>
      <c r="Y75" s="27"/>
      <c r="Z75" s="27"/>
      <c r="AA75" s="39"/>
      <c r="AB75" s="39"/>
      <c r="AC75" s="39"/>
      <c r="AD75" s="39"/>
      <c r="AE75" s="27"/>
      <c r="AF75" s="37">
        <v>0</v>
      </c>
      <c r="AG75" s="27" t="s">
        <v>177</v>
      </c>
      <c r="AH75" s="95"/>
      <c r="AI75" s="103"/>
      <c r="AJ75" s="105"/>
    </row>
    <row r="76" spans="1:36" s="23" customFormat="1" ht="15" customHeight="1" x14ac:dyDescent="0.2">
      <c r="A76" s="35" t="s">
        <v>138</v>
      </c>
      <c r="B76" s="27"/>
      <c r="C76" s="27"/>
      <c r="D76" s="36" t="s">
        <v>131</v>
      </c>
      <c r="E76" s="27" t="s">
        <v>3</v>
      </c>
      <c r="F76" s="27">
        <v>0</v>
      </c>
      <c r="G76" s="27">
        <v>0</v>
      </c>
      <c r="H76" s="27">
        <v>0</v>
      </c>
      <c r="I76" s="27"/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9">
        <v>0</v>
      </c>
      <c r="Q76" s="30"/>
      <c r="R76" s="30"/>
      <c r="S76" s="30"/>
      <c r="T76" s="30"/>
      <c r="U76" s="30"/>
      <c r="V76" s="30"/>
      <c r="W76" s="29"/>
      <c r="X76" s="27"/>
      <c r="Y76" s="27"/>
      <c r="Z76" s="27"/>
      <c r="AA76" s="39"/>
      <c r="AB76" s="39"/>
      <c r="AC76" s="39"/>
      <c r="AD76" s="39"/>
      <c r="AE76" s="27"/>
      <c r="AF76" s="37">
        <v>0</v>
      </c>
      <c r="AG76" s="27" t="s">
        <v>49</v>
      </c>
      <c r="AH76" s="95"/>
      <c r="AI76" s="103"/>
      <c r="AJ76" s="105"/>
    </row>
    <row r="77" spans="1:36" s="23" customFormat="1" ht="15" customHeight="1" x14ac:dyDescent="0.2">
      <c r="A77" s="35" t="s">
        <v>138</v>
      </c>
      <c r="B77" s="28"/>
      <c r="C77" s="28"/>
      <c r="D77" s="28" t="s">
        <v>132</v>
      </c>
      <c r="E77" s="27" t="s">
        <v>3</v>
      </c>
      <c r="F77" s="27">
        <v>0</v>
      </c>
      <c r="G77" s="27">
        <v>0</v>
      </c>
      <c r="H77" s="27">
        <v>0</v>
      </c>
      <c r="I77" s="27"/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9">
        <v>0</v>
      </c>
      <c r="Q77" s="30"/>
      <c r="R77" s="30"/>
      <c r="S77" s="30"/>
      <c r="T77" s="42"/>
      <c r="U77" s="30"/>
      <c r="V77" s="30"/>
      <c r="W77" s="29"/>
      <c r="X77" s="27" t="s">
        <v>14</v>
      </c>
      <c r="Y77" s="27" t="s">
        <v>14</v>
      </c>
      <c r="Z77" s="27"/>
      <c r="AA77" s="39" t="s">
        <v>14</v>
      </c>
      <c r="AB77" s="39" t="s">
        <v>14</v>
      </c>
      <c r="AC77" s="39"/>
      <c r="AD77" s="39"/>
      <c r="AE77" s="27"/>
      <c r="AF77" s="37">
        <v>4</v>
      </c>
      <c r="AG77" s="30" t="s">
        <v>177</v>
      </c>
      <c r="AH77" s="95"/>
      <c r="AI77" s="103"/>
      <c r="AJ77" s="105"/>
    </row>
    <row r="78" spans="1:36" s="23" customFormat="1" ht="15" customHeight="1" x14ac:dyDescent="0.2">
      <c r="A78" s="35" t="s">
        <v>138</v>
      </c>
      <c r="B78" s="28"/>
      <c r="C78" s="28"/>
      <c r="D78" s="28" t="s">
        <v>133</v>
      </c>
      <c r="E78" s="27" t="s">
        <v>3</v>
      </c>
      <c r="F78" s="27">
        <v>1</v>
      </c>
      <c r="G78" s="27">
        <v>5</v>
      </c>
      <c r="H78" s="27">
        <v>4</v>
      </c>
      <c r="I78" s="27"/>
      <c r="J78" s="27">
        <v>0</v>
      </c>
      <c r="K78" s="27">
        <v>3</v>
      </c>
      <c r="L78" s="27">
        <v>2</v>
      </c>
      <c r="M78" s="27">
        <v>2</v>
      </c>
      <c r="N78" s="27">
        <v>2</v>
      </c>
      <c r="O78" s="27">
        <v>0</v>
      </c>
      <c r="P78" s="29">
        <v>7</v>
      </c>
      <c r="Q78" s="30"/>
      <c r="R78" s="30"/>
      <c r="S78" s="30"/>
      <c r="T78" s="42"/>
      <c r="U78" s="30"/>
      <c r="V78" s="30"/>
      <c r="W78" s="29"/>
      <c r="X78" s="27"/>
      <c r="Y78" s="27"/>
      <c r="Z78" s="27"/>
      <c r="AA78" s="39"/>
      <c r="AB78" s="39"/>
      <c r="AC78" s="39"/>
      <c r="AD78" s="39"/>
      <c r="AE78" s="27"/>
      <c r="AF78" s="37">
        <v>0</v>
      </c>
      <c r="AG78" s="30" t="s">
        <v>49</v>
      </c>
      <c r="AH78" s="95"/>
      <c r="AI78" s="103"/>
      <c r="AJ78" s="105"/>
    </row>
    <row r="79" spans="1:36" s="23" customFormat="1" ht="15" customHeight="1" x14ac:dyDescent="0.2">
      <c r="A79" s="35" t="s">
        <v>138</v>
      </c>
      <c r="B79" s="28"/>
      <c r="C79" s="28"/>
      <c r="D79" s="28" t="s">
        <v>126</v>
      </c>
      <c r="E79" s="27" t="s">
        <v>3</v>
      </c>
      <c r="F79" s="27">
        <v>1</v>
      </c>
      <c r="G79" s="27">
        <v>0</v>
      </c>
      <c r="H79" s="27">
        <v>0</v>
      </c>
      <c r="I79" s="27"/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9">
        <v>1</v>
      </c>
      <c r="Q79" s="30"/>
      <c r="R79" s="30"/>
      <c r="S79" s="30"/>
      <c r="T79" s="42"/>
      <c r="U79" s="30"/>
      <c r="V79" s="30"/>
      <c r="W79" s="29"/>
      <c r="X79" s="27" t="s">
        <v>14</v>
      </c>
      <c r="Y79" s="27" t="s">
        <v>14</v>
      </c>
      <c r="Z79" s="27"/>
      <c r="AA79" s="39" t="s">
        <v>14</v>
      </c>
      <c r="AB79" s="39"/>
      <c r="AC79" s="39"/>
      <c r="AD79" s="39"/>
      <c r="AE79" s="27"/>
      <c r="AF79" s="37">
        <v>3</v>
      </c>
      <c r="AG79" s="27" t="s">
        <v>49</v>
      </c>
      <c r="AH79" s="95"/>
      <c r="AI79" s="103"/>
      <c r="AJ79" s="105"/>
    </row>
    <row r="80" spans="1:36" s="23" customFormat="1" ht="15" customHeight="1" x14ac:dyDescent="0.2">
      <c r="A80" s="35" t="s">
        <v>138</v>
      </c>
      <c r="B80" s="36"/>
      <c r="C80" s="36"/>
      <c r="D80" s="36" t="s">
        <v>134</v>
      </c>
      <c r="E80" s="27" t="s">
        <v>3</v>
      </c>
      <c r="F80" s="27" t="s">
        <v>78</v>
      </c>
      <c r="G80" s="27">
        <v>2</v>
      </c>
      <c r="H80" s="27">
        <v>2</v>
      </c>
      <c r="I80" s="27"/>
      <c r="J80" s="27">
        <v>0</v>
      </c>
      <c r="K80" s="27">
        <v>2</v>
      </c>
      <c r="L80" s="27"/>
      <c r="M80" s="27"/>
      <c r="N80" s="27"/>
      <c r="O80" s="27"/>
      <c r="P80" s="29">
        <v>3</v>
      </c>
      <c r="Q80" s="30"/>
      <c r="R80" s="30"/>
      <c r="S80" s="30"/>
      <c r="T80" s="30"/>
      <c r="U80" s="30"/>
      <c r="V80" s="30"/>
      <c r="W80" s="29"/>
      <c r="X80" s="27"/>
      <c r="Y80" s="27"/>
      <c r="Z80" s="27"/>
      <c r="AA80" s="39"/>
      <c r="AB80" s="39"/>
      <c r="AC80" s="39"/>
      <c r="AD80" s="39"/>
      <c r="AE80" s="27"/>
      <c r="AF80" s="37">
        <v>0</v>
      </c>
      <c r="AG80" s="27" t="s">
        <v>49</v>
      </c>
      <c r="AH80" s="95"/>
      <c r="AI80" s="103"/>
      <c r="AJ80" s="105"/>
    </row>
    <row r="81" spans="1:37" s="23" customFormat="1" ht="15" customHeight="1" x14ac:dyDescent="0.2">
      <c r="A81" s="35" t="s">
        <v>138</v>
      </c>
      <c r="B81" s="28"/>
      <c r="C81" s="28"/>
      <c r="D81" s="28" t="s">
        <v>135</v>
      </c>
      <c r="E81" s="27" t="s">
        <v>136</v>
      </c>
      <c r="F81" s="27">
        <v>4</v>
      </c>
      <c r="G81" s="27">
        <v>4</v>
      </c>
      <c r="H81" s="27">
        <v>4</v>
      </c>
      <c r="I81" s="27"/>
      <c r="J81" s="27">
        <v>0</v>
      </c>
      <c r="K81" s="27">
        <v>4</v>
      </c>
      <c r="L81" s="27">
        <v>3</v>
      </c>
      <c r="M81" s="27">
        <v>3</v>
      </c>
      <c r="N81" s="27">
        <v>1</v>
      </c>
      <c r="O81" s="27">
        <v>0</v>
      </c>
      <c r="P81" s="29">
        <v>7</v>
      </c>
      <c r="Q81" s="30"/>
      <c r="R81" s="30"/>
      <c r="S81" s="30"/>
      <c r="T81" s="40"/>
      <c r="U81" s="30"/>
      <c r="V81" s="44"/>
      <c r="W81" s="29"/>
      <c r="X81" s="27"/>
      <c r="Y81" s="27"/>
      <c r="Z81" s="27"/>
      <c r="AA81" s="39"/>
      <c r="AB81" s="39"/>
      <c r="AC81" s="39"/>
      <c r="AD81" s="39"/>
      <c r="AE81" s="27"/>
      <c r="AF81" s="37">
        <v>0</v>
      </c>
      <c r="AG81" s="30" t="s">
        <v>49</v>
      </c>
      <c r="AH81" s="95"/>
      <c r="AI81" s="103"/>
      <c r="AJ81" s="105"/>
    </row>
    <row r="82" spans="1:37" s="23" customFormat="1" ht="15" customHeight="1" thickBot="1" x14ac:dyDescent="0.25">
      <c r="A82" s="45" t="s">
        <v>138</v>
      </c>
      <c r="B82" s="47"/>
      <c r="C82" s="47"/>
      <c r="D82" s="47" t="s">
        <v>137</v>
      </c>
      <c r="E82" s="46" t="s">
        <v>136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9">
        <v>0</v>
      </c>
      <c r="Q82" s="51"/>
      <c r="R82" s="51"/>
      <c r="S82" s="51"/>
      <c r="T82" s="51"/>
      <c r="U82" s="51"/>
      <c r="V82" s="51"/>
      <c r="W82" s="49"/>
      <c r="X82" s="46"/>
      <c r="Y82" s="46"/>
      <c r="Z82" s="46"/>
      <c r="AA82" s="46"/>
      <c r="AB82" s="46"/>
      <c r="AC82" s="46"/>
      <c r="AD82" s="46"/>
      <c r="AE82" s="46"/>
      <c r="AF82" s="70"/>
      <c r="AG82" s="46" t="s">
        <v>53</v>
      </c>
      <c r="AH82" s="96"/>
      <c r="AI82" s="103"/>
      <c r="AJ82" s="105"/>
    </row>
    <row r="83" spans="1:37" s="62" customFormat="1" ht="15" customHeight="1" x14ac:dyDescent="0.2">
      <c r="A83" s="59" t="s">
        <v>142</v>
      </c>
      <c r="B83" s="60"/>
      <c r="C83" s="60"/>
      <c r="D83" s="84">
        <f>COUNTA(D60:D82)</f>
        <v>23</v>
      </c>
      <c r="E83" s="60"/>
      <c r="F83" s="60">
        <f>COUNTIF(F60:F82,"&gt;3")</f>
        <v>4</v>
      </c>
      <c r="G83" s="60">
        <f>COUNTIF(G60:G82,"&gt;3")</f>
        <v>4</v>
      </c>
      <c r="H83" s="60">
        <f>COUNTIF(H60:H82,"&gt;3")</f>
        <v>6</v>
      </c>
      <c r="I83" s="60">
        <f>COUNTIF(I60:I82,"&gt;3")</f>
        <v>0</v>
      </c>
      <c r="J83" s="60">
        <f>COUNTIF(J60:J82,"&gt;3")</f>
        <v>1</v>
      </c>
      <c r="K83" s="60">
        <f>COUNTIF(K60:K82,"&gt;3")</f>
        <v>3</v>
      </c>
      <c r="L83" s="60">
        <f>COUNTIF(L60:L82,"&gt;3")</f>
        <v>3</v>
      </c>
      <c r="M83" s="60">
        <f>COUNTIF(M60:M82,"&gt;3")</f>
        <v>0</v>
      </c>
      <c r="N83" s="60">
        <f>COUNTIF(N60:N82,"&gt;3")</f>
        <v>0</v>
      </c>
      <c r="O83" s="60">
        <f>COUNTIF(O60:O82,"&gt;3")</f>
        <v>0</v>
      </c>
      <c r="P83" s="84">
        <f>SUM(P60:P82)</f>
        <v>65</v>
      </c>
      <c r="Q83" s="60"/>
      <c r="R83" s="60"/>
      <c r="S83" s="60"/>
      <c r="T83" s="60"/>
      <c r="U83" s="60"/>
      <c r="V83" s="60"/>
      <c r="W83" s="84">
        <f>SUM(W60:W82)</f>
        <v>6</v>
      </c>
      <c r="X83" s="60"/>
      <c r="Y83" s="60"/>
      <c r="Z83" s="60"/>
      <c r="AA83" s="60"/>
      <c r="AB83" s="60"/>
      <c r="AC83" s="60"/>
      <c r="AD83" s="60"/>
      <c r="AE83" s="60"/>
      <c r="AF83" s="84">
        <f>SUM(AF60:AF82)</f>
        <v>27</v>
      </c>
      <c r="AG83" s="60"/>
      <c r="AH83" s="97"/>
      <c r="AI83" s="103"/>
      <c r="AJ83" s="105"/>
    </row>
    <row r="84" spans="1:37" s="66" customFormat="1" ht="15" customHeight="1" thickBot="1" x14ac:dyDescent="0.25">
      <c r="A84" s="63" t="s">
        <v>182</v>
      </c>
      <c r="B84" s="64"/>
      <c r="C84" s="64"/>
      <c r="D84" s="85"/>
      <c r="E84" s="64"/>
      <c r="F84" s="64">
        <f>COUNTIF(F61:F83,"U")</f>
        <v>1</v>
      </c>
      <c r="G84" s="64">
        <f>COUNTIF(G61:G83,"U")</f>
        <v>3</v>
      </c>
      <c r="H84" s="64">
        <f>COUNTIF(H61:H83,"U")</f>
        <v>0</v>
      </c>
      <c r="I84" s="64">
        <f>COUNTIF(I61:I83,"U")</f>
        <v>0</v>
      </c>
      <c r="J84" s="64">
        <f>COUNTIF(J61:J83,"U")</f>
        <v>0</v>
      </c>
      <c r="K84" s="64">
        <f>COUNTIF(K61:K83,"U")</f>
        <v>1</v>
      </c>
      <c r="L84" s="64">
        <f>COUNTIF(L61:L83,"U")</f>
        <v>1</v>
      </c>
      <c r="M84" s="64">
        <f>COUNTIF(M61:M83,"U")</f>
        <v>0</v>
      </c>
      <c r="N84" s="64">
        <f>COUNTIF(N61:N83,"U")</f>
        <v>0</v>
      </c>
      <c r="O84" s="64">
        <f>COUNTIF(O61:O83,"U")</f>
        <v>0</v>
      </c>
      <c r="P84" s="85">
        <f>SUM(F84:O84)</f>
        <v>6</v>
      </c>
      <c r="Q84" s="64"/>
      <c r="R84" s="64"/>
      <c r="S84" s="64"/>
      <c r="T84" s="64"/>
      <c r="U84" s="64"/>
      <c r="V84" s="64"/>
      <c r="W84" s="85"/>
      <c r="X84" s="64"/>
      <c r="Y84" s="64"/>
      <c r="Z84" s="64"/>
      <c r="AA84" s="64"/>
      <c r="AB84" s="64"/>
      <c r="AC84" s="64"/>
      <c r="AD84" s="64"/>
      <c r="AE84" s="64"/>
      <c r="AF84" s="85"/>
      <c r="AG84" s="64"/>
      <c r="AH84" s="98"/>
      <c r="AI84" s="103"/>
      <c r="AJ84" s="105"/>
    </row>
    <row r="85" spans="1:37" s="23" customFormat="1" ht="15" customHeight="1" x14ac:dyDescent="0.2">
      <c r="A85" s="53" t="s">
        <v>140</v>
      </c>
      <c r="B85" s="54"/>
      <c r="C85" s="54"/>
      <c r="D85" s="55" t="s">
        <v>113</v>
      </c>
      <c r="E85" s="54" t="s">
        <v>25</v>
      </c>
      <c r="F85" s="54">
        <v>2</v>
      </c>
      <c r="G85" s="54">
        <v>2</v>
      </c>
      <c r="H85" s="54"/>
      <c r="I85" s="54"/>
      <c r="J85" s="54"/>
      <c r="K85" s="54"/>
      <c r="L85" s="54"/>
      <c r="M85" s="54"/>
      <c r="N85" s="54"/>
      <c r="O85" s="54"/>
      <c r="P85" s="56">
        <v>2</v>
      </c>
      <c r="Q85" s="57"/>
      <c r="R85" s="57"/>
      <c r="S85" s="57"/>
      <c r="T85" s="57"/>
      <c r="U85" s="57"/>
      <c r="V85" s="57"/>
      <c r="W85" s="56"/>
      <c r="X85" s="54" t="s">
        <v>14</v>
      </c>
      <c r="Y85" s="54" t="s">
        <v>14</v>
      </c>
      <c r="Z85" s="54"/>
      <c r="AA85" s="54" t="s">
        <v>12</v>
      </c>
      <c r="AB85" s="54"/>
      <c r="AC85" s="54"/>
      <c r="AD85" s="54"/>
      <c r="AE85" s="54"/>
      <c r="AF85" s="58">
        <v>3</v>
      </c>
      <c r="AG85" s="54" t="s">
        <v>49</v>
      </c>
      <c r="AH85" s="99"/>
      <c r="AI85" s="103">
        <f>COUNTIF($AG$85:$AG$88,"Further Education")</f>
        <v>4</v>
      </c>
      <c r="AJ85" s="104" t="s">
        <v>49</v>
      </c>
      <c r="AK85" s="24"/>
    </row>
    <row r="86" spans="1:37" s="23" customFormat="1" ht="15" customHeight="1" x14ac:dyDescent="0.2">
      <c r="A86" s="35" t="s">
        <v>140</v>
      </c>
      <c r="B86" s="27"/>
      <c r="C86" s="27"/>
      <c r="D86" s="28" t="s">
        <v>100</v>
      </c>
      <c r="E86" s="27" t="s">
        <v>170</v>
      </c>
      <c r="F86" s="27" t="s">
        <v>78</v>
      </c>
      <c r="G86" s="27">
        <v>1</v>
      </c>
      <c r="H86" s="27">
        <v>1</v>
      </c>
      <c r="I86" s="27"/>
      <c r="J86" s="27"/>
      <c r="K86" s="27"/>
      <c r="L86" s="27"/>
      <c r="M86" s="27"/>
      <c r="N86" s="27"/>
      <c r="O86" s="27"/>
      <c r="P86" s="29">
        <v>2</v>
      </c>
      <c r="Q86" s="30" t="s">
        <v>14</v>
      </c>
      <c r="R86" s="30" t="s">
        <v>14</v>
      </c>
      <c r="S86" s="30" t="s">
        <v>14</v>
      </c>
      <c r="T86" s="40"/>
      <c r="U86" s="27"/>
      <c r="V86" s="30"/>
      <c r="W86" s="29">
        <v>3</v>
      </c>
      <c r="X86" s="27"/>
      <c r="Y86" s="27"/>
      <c r="Z86" s="27"/>
      <c r="AA86" s="27" t="s">
        <v>12</v>
      </c>
      <c r="AB86" s="27" t="s">
        <v>14</v>
      </c>
      <c r="AC86" s="27"/>
      <c r="AD86" s="27"/>
      <c r="AE86" s="27"/>
      <c r="AF86" s="37">
        <v>2</v>
      </c>
      <c r="AG86" s="41" t="s">
        <v>49</v>
      </c>
      <c r="AH86" s="95"/>
      <c r="AI86" s="103">
        <f>COUNTIF($AG$85:$AG$88,"Voluntary Sector")</f>
        <v>0</v>
      </c>
      <c r="AJ86" s="104" t="s">
        <v>50</v>
      </c>
      <c r="AK86" s="24"/>
    </row>
    <row r="87" spans="1:37" s="23" customFormat="1" ht="15" customHeight="1" x14ac:dyDescent="0.2">
      <c r="A87" s="35" t="s">
        <v>140</v>
      </c>
      <c r="B87" s="27"/>
      <c r="C87" s="27"/>
      <c r="D87" s="28" t="s">
        <v>171</v>
      </c>
      <c r="E87" s="27" t="s">
        <v>172</v>
      </c>
      <c r="F87" s="27" t="s">
        <v>78</v>
      </c>
      <c r="G87" s="27">
        <v>1</v>
      </c>
      <c r="H87" s="27">
        <v>1</v>
      </c>
      <c r="I87" s="27"/>
      <c r="J87" s="27"/>
      <c r="K87" s="27"/>
      <c r="L87" s="27"/>
      <c r="M87" s="27"/>
      <c r="N87" s="27"/>
      <c r="O87" s="27"/>
      <c r="P87" s="29">
        <v>2</v>
      </c>
      <c r="Q87" s="30"/>
      <c r="R87" s="30"/>
      <c r="S87" s="30" t="s">
        <v>14</v>
      </c>
      <c r="T87" s="40" t="s">
        <v>16</v>
      </c>
      <c r="U87" s="40"/>
      <c r="V87" s="42"/>
      <c r="W87" s="29">
        <v>2</v>
      </c>
      <c r="X87" s="27"/>
      <c r="Y87" s="27"/>
      <c r="Z87" s="27"/>
      <c r="AA87" s="27" t="s">
        <v>12</v>
      </c>
      <c r="AB87" s="27"/>
      <c r="AC87" s="27" t="s">
        <v>14</v>
      </c>
      <c r="AD87" s="27"/>
      <c r="AE87" s="27"/>
      <c r="AF87" s="37">
        <v>2</v>
      </c>
      <c r="AG87" s="40" t="s">
        <v>49</v>
      </c>
      <c r="AH87" s="95"/>
      <c r="AI87" s="103">
        <f>COUNTIF($AG$85:$AG$88,"Employment")</f>
        <v>0</v>
      </c>
      <c r="AJ87" s="104" t="s">
        <v>33</v>
      </c>
      <c r="AK87" s="24"/>
    </row>
    <row r="88" spans="1:37" s="23" customFormat="1" ht="15" customHeight="1" thickBot="1" x14ac:dyDescent="0.25">
      <c r="A88" s="45" t="s">
        <v>140</v>
      </c>
      <c r="B88" s="46"/>
      <c r="C88" s="46"/>
      <c r="D88" s="67" t="s">
        <v>24</v>
      </c>
      <c r="E88" s="46" t="s">
        <v>170</v>
      </c>
      <c r="F88" s="83">
        <v>3</v>
      </c>
      <c r="G88" s="46">
        <v>1</v>
      </c>
      <c r="H88" s="46">
        <v>1</v>
      </c>
      <c r="I88" s="46">
        <v>5</v>
      </c>
      <c r="J88" s="46"/>
      <c r="K88" s="46"/>
      <c r="L88" s="46"/>
      <c r="M88" s="46"/>
      <c r="N88" s="46"/>
      <c r="O88" s="46"/>
      <c r="P88" s="49">
        <v>4</v>
      </c>
      <c r="Q88" s="51"/>
      <c r="R88" s="51"/>
      <c r="S88" s="51"/>
      <c r="T88" s="51"/>
      <c r="U88" s="51"/>
      <c r="V88" s="51"/>
      <c r="W88" s="49"/>
      <c r="X88" s="46"/>
      <c r="Y88" s="46" t="s">
        <v>14</v>
      </c>
      <c r="Z88" s="46"/>
      <c r="AA88" s="46" t="s">
        <v>12</v>
      </c>
      <c r="AB88" s="46"/>
      <c r="AC88" s="46"/>
      <c r="AD88" s="46"/>
      <c r="AE88" s="46"/>
      <c r="AF88" s="70">
        <v>2</v>
      </c>
      <c r="AG88" s="46" t="s">
        <v>49</v>
      </c>
      <c r="AH88" s="96"/>
      <c r="AI88" s="103">
        <f>COUNTIF($AG$85:$AG$88,"Apprenticeship")</f>
        <v>0</v>
      </c>
      <c r="AJ88" s="104" t="s">
        <v>32</v>
      </c>
      <c r="AK88" s="24"/>
    </row>
    <row r="89" spans="1:37" s="62" customFormat="1" ht="15" customHeight="1" x14ac:dyDescent="0.2">
      <c r="A89" s="59" t="s">
        <v>142</v>
      </c>
      <c r="B89" s="60"/>
      <c r="C89" s="60"/>
      <c r="D89" s="84">
        <f>COUNTA(D85:D88)</f>
        <v>4</v>
      </c>
      <c r="E89" s="60"/>
      <c r="F89" s="60">
        <f>COUNTIF(F85:F88,"&gt;3")</f>
        <v>0</v>
      </c>
      <c r="G89" s="60">
        <f t="shared" ref="G89:I89" si="5">COUNTIF(G85:G88,"&gt;3")</f>
        <v>0</v>
      </c>
      <c r="H89" s="60">
        <f t="shared" si="5"/>
        <v>0</v>
      </c>
      <c r="I89" s="60">
        <f t="shared" si="5"/>
        <v>1</v>
      </c>
      <c r="J89" s="60">
        <f>COUNTIF(K85:K88,"&gt;3")</f>
        <v>0</v>
      </c>
      <c r="K89" s="60">
        <f>COUNTIF(L85:L88,"&gt;3")</f>
        <v>0</v>
      </c>
      <c r="L89" s="60">
        <f>COUNTIF(M85:M88,"&gt;3")</f>
        <v>0</v>
      </c>
      <c r="M89" s="60">
        <f>COUNTIF(N85:N88,"&gt;3")</f>
        <v>0</v>
      </c>
      <c r="N89" s="60">
        <f>COUNTIF(O85:O88,"&gt;3")</f>
        <v>0</v>
      </c>
      <c r="O89" s="60">
        <f>COUNTIF(O85:O88,"&gt;3")</f>
        <v>0</v>
      </c>
      <c r="P89" s="84">
        <f>SUM(P85:P88)</f>
        <v>10</v>
      </c>
      <c r="Q89" s="60"/>
      <c r="R89" s="60"/>
      <c r="S89" s="60"/>
      <c r="T89" s="60"/>
      <c r="U89" s="60"/>
      <c r="V89" s="60"/>
      <c r="W89" s="84">
        <f>SUM(W85:W88)</f>
        <v>5</v>
      </c>
      <c r="X89" s="60"/>
      <c r="Y89" s="60"/>
      <c r="Z89" s="60"/>
      <c r="AA89" s="60"/>
      <c r="AB89" s="60"/>
      <c r="AC89" s="60"/>
      <c r="AD89" s="60"/>
      <c r="AE89" s="60"/>
      <c r="AF89" s="84">
        <f>SUM(AF85:AF88)</f>
        <v>9</v>
      </c>
      <c r="AG89" s="60"/>
      <c r="AH89" s="97"/>
      <c r="AI89" s="103">
        <f>COUNTIF($AG$85:$AG$88,"Custody")</f>
        <v>0</v>
      </c>
      <c r="AJ89" s="104" t="s">
        <v>51</v>
      </c>
    </row>
    <row r="90" spans="1:37" s="66" customFormat="1" ht="15" customHeight="1" thickBot="1" x14ac:dyDescent="0.25">
      <c r="A90" s="63" t="s">
        <v>182</v>
      </c>
      <c r="B90" s="64"/>
      <c r="C90" s="64"/>
      <c r="D90" s="85"/>
      <c r="E90" s="64"/>
      <c r="F90" s="64">
        <f>COUNTIF(F86:F89,"U")</f>
        <v>2</v>
      </c>
      <c r="G90" s="64">
        <f>COUNTIF(G86:G89,"U")</f>
        <v>0</v>
      </c>
      <c r="H90" s="64">
        <f>COUNTIF(H86:H89,"U")</f>
        <v>0</v>
      </c>
      <c r="I90" s="64">
        <f>COUNTIF(I86:I89,"U")</f>
        <v>0</v>
      </c>
      <c r="J90" s="64">
        <f>COUNTIF(K86:K89,"U")</f>
        <v>0</v>
      </c>
      <c r="K90" s="64">
        <f>COUNTIF(L86:L89,"U")</f>
        <v>0</v>
      </c>
      <c r="L90" s="64">
        <f>COUNTIF(M86:M89,"U")</f>
        <v>0</v>
      </c>
      <c r="M90" s="64">
        <f>COUNTIF(N86:N89,"U")</f>
        <v>0</v>
      </c>
      <c r="N90" s="64">
        <f>COUNTIF(O86:O89,"U")</f>
        <v>0</v>
      </c>
      <c r="O90" s="64">
        <f>COUNTIF(P86:P89,"U")</f>
        <v>0</v>
      </c>
      <c r="P90" s="85">
        <f>SUM(F90:O90)</f>
        <v>2</v>
      </c>
      <c r="Q90" s="64"/>
      <c r="R90" s="64"/>
      <c r="S90" s="64"/>
      <c r="T90" s="64"/>
      <c r="U90" s="64"/>
      <c r="V90" s="64"/>
      <c r="W90" s="85"/>
      <c r="X90" s="64"/>
      <c r="Y90" s="64"/>
      <c r="Z90" s="64"/>
      <c r="AA90" s="64"/>
      <c r="AB90" s="64"/>
      <c r="AC90" s="64"/>
      <c r="AD90" s="64"/>
      <c r="AE90" s="64"/>
      <c r="AF90" s="85"/>
      <c r="AG90" s="64"/>
      <c r="AH90" s="98"/>
      <c r="AI90" s="103">
        <f>COUNTIF($AG$85:$AG88,"Other/not known")</f>
        <v>0</v>
      </c>
      <c r="AJ90" s="104" t="s">
        <v>52</v>
      </c>
    </row>
    <row r="91" spans="1:37" s="23" customFormat="1" ht="15" customHeight="1" thickBo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107">
        <f>COUNTIF($AG$85:$AG$88,"NEET")</f>
        <v>0</v>
      </c>
      <c r="AJ91" s="108" t="s">
        <v>53</v>
      </c>
    </row>
    <row r="92" spans="1:37" s="23" customFormat="1" ht="15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</row>
    <row r="93" spans="1:37" s="23" customFormat="1" ht="15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</row>
    <row r="94" spans="1:37" s="23" customFormat="1" ht="15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</row>
    <row r="95" spans="1:37" s="23" customFormat="1" ht="15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</row>
    <row r="96" spans="1:37" s="23" customFormat="1" ht="15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</row>
    <row r="97" spans="2:36" s="23" customFormat="1" ht="15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</row>
    <row r="98" spans="2:36" s="23" customFormat="1" ht="15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</row>
    <row r="99" spans="2:36" s="23" customFormat="1" ht="15" customHeigh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</row>
    <row r="100" spans="2:36" s="23" customFormat="1" ht="15" customHeigh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</row>
    <row r="101" spans="2:36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2:36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2:36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2:36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2:36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2:36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2:36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2:36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2:36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2:36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2:36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2:36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2:36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2:36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2:36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2:36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2:36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2:36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2:36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2:36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2:36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2:36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2:36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2:36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2:36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2:36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2:36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2:36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2:36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2:36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2:36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2:36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2:36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2:36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2:36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2:36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2:36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2:36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2:36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2:36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2:36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2:36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2:36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2:36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2:36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2:36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2:36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2:36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2:36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2:36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2:36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2:36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2:36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2:36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2:36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2:36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2:36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2:36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2:36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2:36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2:36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2:36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2:36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2:36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2:36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2:36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2:36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2:36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2:36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2:36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2:36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2:36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2:36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2:36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2:36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2:36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2:36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2:36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2:36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2:36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2:36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2:36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2:36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2:36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2:36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2:36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2:36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2:36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2:36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2:36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2:36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2:36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2:36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2:36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2:36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2:36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2:36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2:36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2:36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2:36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2:36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2:36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2:36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2:36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2:36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2:36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2:36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2:36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3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2:36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3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2:36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3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2:36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3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2:36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3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2:36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3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2:36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3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2:36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3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2:36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2:36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3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2:36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2:36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3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2:36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3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2:36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3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2:36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3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2:36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3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2:36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3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2:36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3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2:36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3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2:36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3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2:36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3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2:36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3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2:36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3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2:36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3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2:36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3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2:36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3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2:36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3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2:36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3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2:36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3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2:36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3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2:36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3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2:36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3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2:36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3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2:36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3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2:36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3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2:36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3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2:36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3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2:36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3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2:36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3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2:36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3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2:36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3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2:36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3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2:36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3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2:36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3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2:36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3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2:36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3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2:36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3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2:36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3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2:36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3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2:36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3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2:36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3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2:36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3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2:36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3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2:36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3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2:36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3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2:36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3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2:36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3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2:36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3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2:36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3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2:36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3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2:36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3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2:36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3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2:36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3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2:36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3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2:36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3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2:36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3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2:36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3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2:36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3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2:36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3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2:36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3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2:36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3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2:36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3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2:36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3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2:36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3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2:36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3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2:36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3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2:36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3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2:36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3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2:36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3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2:36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3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2:36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3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2:36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3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2:36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3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2:36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3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2:36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3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2:36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3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2:36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3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2:36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3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2:36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3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2:36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3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2:36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3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2:36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3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2:36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3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2:36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3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2:36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3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2:36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3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2:36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3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2:36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3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2:36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3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2:36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3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2:36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3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2:36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3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2:36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3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2:36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3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2:36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3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2:36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3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2:36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3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2:36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3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2:36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3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2:36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3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2:36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3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2:36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3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2:36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3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2:36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3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2:36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3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2:36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3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2:36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3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2:36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3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2:36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3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2:36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3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2:36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3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2:36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3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2:36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3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2:36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3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2:36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3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2:36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3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2:36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3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2:36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3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2:36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3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2:36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3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2:36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3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2:36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3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2:36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3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2:36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3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2:36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3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2:36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3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2:36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3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2:36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3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2:36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3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2:36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3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2:36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3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2:36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3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2:36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3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2:36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3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2:36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3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2:36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3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2:36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3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2:36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3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2:36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3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2:36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3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2:36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3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2:36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3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2:36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3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2:36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3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2:36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3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2:36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3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2:36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3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2:36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3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2:36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3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2:36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3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2:36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3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2:36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3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2:36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3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2:36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3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2:36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3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2:36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3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2:36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3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2:36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3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2:36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3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2:36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3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2:36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3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2:36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3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2:36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3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2:36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3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2:36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3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2:36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3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2:36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3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2:36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3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2:36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3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2:36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3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2:36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3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2:36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3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2:36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3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2:36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3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2:36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3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2:36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3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2:36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3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2:36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3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2:36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3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2:36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3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2:36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3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2:36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3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2:36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3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2:36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3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2:36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3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2:36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3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2:36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3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2:36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3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2:36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3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2:36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3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2:36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3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2:36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3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2:36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3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2:36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3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2:36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3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2:36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3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2:36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3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2:36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3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2:36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3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2:36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3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2:36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3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2:36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3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2:36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3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2:36" x14ac:dyDescent="0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3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2:36" x14ac:dyDescent="0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3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2:36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3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2:36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3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2:36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3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2:36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3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2:36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3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2:36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3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2:36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3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2:36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3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2:36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3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2:36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3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2:36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3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2:36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3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2:36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3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2:36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3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2:36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3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2:36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3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2:36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3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2:36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3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2:36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3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2:36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3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2:36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3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2:36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3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2:36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3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2:36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3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2:36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3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2:36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3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2:36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3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2:36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3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2:36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3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2:36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3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2:36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3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2:36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3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2:36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3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2:36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3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2:36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3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2:36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3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2:36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3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2:36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3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2:36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3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2:36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3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2:36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3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2:36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3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2:36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3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2:36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3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2:36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3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2:36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3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2:36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3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2:36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3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2:36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3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2:36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3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2:36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3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2:36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3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2:36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3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2:36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3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2:36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3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2:36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3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2:36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3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2:36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3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2:36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3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2:36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3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2:36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3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2:36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3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2:36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3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2:36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3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2:36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3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2:36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3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2:36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3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2:36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3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2:36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3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2:36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3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2:36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3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2:36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3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2:36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3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2:36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3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2:36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3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2:36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3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2:36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3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2:36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3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2:36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3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2:36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3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2:36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3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2:36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3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2:36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3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2:36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3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2:36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3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2:36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3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2:36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3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2:36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3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2:36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3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2:36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3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2:36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3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2:36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3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2:36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3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2:36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3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2:36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3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2:36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3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2:36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3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2:36" x14ac:dyDescent="0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3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2:36" x14ac:dyDescent="0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3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2:36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3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2:36" x14ac:dyDescent="0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3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2:36" x14ac:dyDescent="0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3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2:36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3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2:36" x14ac:dyDescent="0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3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2:36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3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2:36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3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2:36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3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2:36" x14ac:dyDescent="0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3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2:36" x14ac:dyDescent="0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3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2:36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3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2:36" x14ac:dyDescent="0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3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2:36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3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2:36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3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2:36" x14ac:dyDescent="0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3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2:36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3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2:36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3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2:36" x14ac:dyDescent="0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3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2:36" x14ac:dyDescent="0.2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3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2:36" x14ac:dyDescent="0.2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3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2:36" x14ac:dyDescent="0.2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3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2:36" x14ac:dyDescent="0.2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3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2:36" x14ac:dyDescent="0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3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2:36" x14ac:dyDescent="0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3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2:36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3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2:36" x14ac:dyDescent="0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3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2:36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3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2:36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3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2:36" x14ac:dyDescent="0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3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2:36" x14ac:dyDescent="0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3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2:36" x14ac:dyDescent="0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3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2:36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3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2:36" x14ac:dyDescent="0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3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2:36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3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2:36" x14ac:dyDescent="0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3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2:36" x14ac:dyDescent="0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3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2:36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3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2:36" x14ac:dyDescent="0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3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2:36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3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2:36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3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2:36" x14ac:dyDescent="0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3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2:36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3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2:36" x14ac:dyDescent="0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3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2:36" x14ac:dyDescent="0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3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2:36" x14ac:dyDescent="0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3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2:36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3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2:36" x14ac:dyDescent="0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3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2:36" x14ac:dyDescent="0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3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2:36" x14ac:dyDescent="0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3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2:36" x14ac:dyDescent="0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3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2:36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3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2:36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3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2:36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3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2:36" x14ac:dyDescent="0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3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2:36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3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2:36" x14ac:dyDescent="0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3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2:36" x14ac:dyDescent="0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3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2:36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3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2:36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3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2:36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3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2:36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3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2:36" x14ac:dyDescent="0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3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2:36" x14ac:dyDescent="0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3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2:36" x14ac:dyDescent="0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3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2:36" x14ac:dyDescent="0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3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2:36" x14ac:dyDescent="0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3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2:36" x14ac:dyDescent="0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3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2:36" x14ac:dyDescent="0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3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2:36" x14ac:dyDescent="0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3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2:36" x14ac:dyDescent="0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3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2:36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3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2:36" x14ac:dyDescent="0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3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2:36" x14ac:dyDescent="0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3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2:36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3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2:36" x14ac:dyDescent="0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3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2:36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3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2:36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3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2:36" x14ac:dyDescent="0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3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2:36" x14ac:dyDescent="0.2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3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2:36" x14ac:dyDescent="0.2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3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2:36" x14ac:dyDescent="0.2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3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2:36" x14ac:dyDescent="0.2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3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2:36" x14ac:dyDescent="0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3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2:36" x14ac:dyDescent="0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3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2:36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3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2:36" x14ac:dyDescent="0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3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2:36" x14ac:dyDescent="0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3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2:36" x14ac:dyDescent="0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3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2:36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3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2:36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3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2:36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3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2:36" x14ac:dyDescent="0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3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2:36" x14ac:dyDescent="0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3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2:36" x14ac:dyDescent="0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3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2:36" x14ac:dyDescent="0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3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2:36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3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2:36" x14ac:dyDescent="0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3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2:36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3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2:36" x14ac:dyDescent="0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3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2:36" x14ac:dyDescent="0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3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2:36" x14ac:dyDescent="0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3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2:36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3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2:36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3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2:36" x14ac:dyDescent="0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3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2:36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3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2:36" x14ac:dyDescent="0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3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2:36" x14ac:dyDescent="0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3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2:36" x14ac:dyDescent="0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3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2:36" x14ac:dyDescent="0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3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2:36" x14ac:dyDescent="0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3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2:36" x14ac:dyDescent="0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3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2:36" x14ac:dyDescent="0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3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2:36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3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2:36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3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2:36" x14ac:dyDescent="0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3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2:36" x14ac:dyDescent="0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3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2:36" x14ac:dyDescent="0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3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2:36" x14ac:dyDescent="0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3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2:36" x14ac:dyDescent="0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3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2:36" x14ac:dyDescent="0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3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2:36" x14ac:dyDescent="0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3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2:36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3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2:36" x14ac:dyDescent="0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3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2:36" x14ac:dyDescent="0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3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2:36" x14ac:dyDescent="0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3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2:36" x14ac:dyDescent="0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3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2:36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3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2:36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3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2:36" x14ac:dyDescent="0.2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3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2:36" x14ac:dyDescent="0.2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3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2:36" x14ac:dyDescent="0.2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3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2:36" x14ac:dyDescent="0.2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3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2:36" x14ac:dyDescent="0.2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3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2:36" x14ac:dyDescent="0.2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3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2:36" x14ac:dyDescent="0.2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3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2:36" x14ac:dyDescent="0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3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2:36" x14ac:dyDescent="0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3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2:36" x14ac:dyDescent="0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3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2:36" x14ac:dyDescent="0.2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3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2:36" x14ac:dyDescent="0.2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3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2:36" x14ac:dyDescent="0.2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3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2:36" x14ac:dyDescent="0.2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3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2:36" x14ac:dyDescent="0.2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3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2:36" x14ac:dyDescent="0.2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3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2:36" x14ac:dyDescent="0.2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3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2:36" x14ac:dyDescent="0.2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3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2:36" x14ac:dyDescent="0.2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3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2:36" x14ac:dyDescent="0.2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3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2:36" x14ac:dyDescent="0.2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3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2:36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3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2:36" x14ac:dyDescent="0.2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3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2:36" x14ac:dyDescent="0.2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3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2:36" x14ac:dyDescent="0.2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3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2:36" x14ac:dyDescent="0.2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3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2:36" x14ac:dyDescent="0.2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3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2:36" x14ac:dyDescent="0.2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3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2:36" x14ac:dyDescent="0.2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3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2:36" x14ac:dyDescent="0.2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3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2:36" x14ac:dyDescent="0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3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2:36" x14ac:dyDescent="0.2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3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2:36" x14ac:dyDescent="0.2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3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2:36" x14ac:dyDescent="0.2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3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2:36" x14ac:dyDescent="0.2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3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2:36" x14ac:dyDescent="0.2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3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2:36" x14ac:dyDescent="0.2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3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2:36" x14ac:dyDescent="0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3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2:36" x14ac:dyDescent="0.2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3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2:36" x14ac:dyDescent="0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3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2:36" x14ac:dyDescent="0.2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3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2:36" x14ac:dyDescent="0.2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3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2:36" x14ac:dyDescent="0.2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3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2:36" x14ac:dyDescent="0.2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3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2:36" x14ac:dyDescent="0.2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3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2:36" x14ac:dyDescent="0.2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3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2:36" x14ac:dyDescent="0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3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2:36" x14ac:dyDescent="0.2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3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2:36" x14ac:dyDescent="0.2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3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2:36" x14ac:dyDescent="0.2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3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2:36" x14ac:dyDescent="0.2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3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2:36" x14ac:dyDescent="0.2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3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2:36" x14ac:dyDescent="0.2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3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2:36" x14ac:dyDescent="0.2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3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2:36" x14ac:dyDescent="0.2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3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2:36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3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2:36" x14ac:dyDescent="0.2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3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2:36" x14ac:dyDescent="0.2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3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2:36" x14ac:dyDescent="0.2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3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2:36" x14ac:dyDescent="0.2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3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2:36" x14ac:dyDescent="0.2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3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2:36" x14ac:dyDescent="0.2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3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2:36" x14ac:dyDescent="0.2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3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2:36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3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2:36" x14ac:dyDescent="0.2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3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2:36" x14ac:dyDescent="0.2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3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2:36" x14ac:dyDescent="0.2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3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2:36" x14ac:dyDescent="0.2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3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2:36" x14ac:dyDescent="0.2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3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2:36" x14ac:dyDescent="0.2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3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2:36" x14ac:dyDescent="0.2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3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2:36" x14ac:dyDescent="0.2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3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2:36" x14ac:dyDescent="0.2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3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2:36" x14ac:dyDescent="0.2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3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2:36" x14ac:dyDescent="0.2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3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2:36" x14ac:dyDescent="0.2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3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2:36" x14ac:dyDescent="0.2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3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2:36" x14ac:dyDescent="0.2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3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2:36" x14ac:dyDescent="0.2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3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2:36" x14ac:dyDescent="0.2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3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2:36" x14ac:dyDescent="0.2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3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2:36" x14ac:dyDescent="0.2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3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2:36" x14ac:dyDescent="0.2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3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2:36" x14ac:dyDescent="0.2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3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2:36" x14ac:dyDescent="0.2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3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2:36" x14ac:dyDescent="0.2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3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2:36" x14ac:dyDescent="0.2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3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2:36" x14ac:dyDescent="0.2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3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2:36" x14ac:dyDescent="0.2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3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2:36" x14ac:dyDescent="0.2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3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2:36" x14ac:dyDescent="0.2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3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2:36" x14ac:dyDescent="0.2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3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2:36" x14ac:dyDescent="0.2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3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2:36" x14ac:dyDescent="0.2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3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2:36" x14ac:dyDescent="0.2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3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2:36" x14ac:dyDescent="0.2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3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2:36" x14ac:dyDescent="0.2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3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2:36" x14ac:dyDescent="0.2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3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2:36" x14ac:dyDescent="0.2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3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2:36" x14ac:dyDescent="0.2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3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2:36" x14ac:dyDescent="0.2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3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2:36" x14ac:dyDescent="0.2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3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2:36" x14ac:dyDescent="0.2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3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2:36" x14ac:dyDescent="0.2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3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2:36" x14ac:dyDescent="0.2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3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2:36" x14ac:dyDescent="0.2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3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2:36" x14ac:dyDescent="0.2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3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2:36" x14ac:dyDescent="0.2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3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spans="2:36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3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spans="2:36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3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spans="2:36" x14ac:dyDescent="0.2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3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spans="2:36" x14ac:dyDescent="0.2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3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spans="2:36" x14ac:dyDescent="0.2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3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spans="2:36" x14ac:dyDescent="0.2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3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spans="2:36" x14ac:dyDescent="0.2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3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spans="2:36" x14ac:dyDescent="0.2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3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spans="2:36" x14ac:dyDescent="0.2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3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spans="2:36" x14ac:dyDescent="0.2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3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spans="2:36" x14ac:dyDescent="0.2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3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spans="2:36" x14ac:dyDescent="0.2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3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spans="2:36" x14ac:dyDescent="0.2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3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spans="2:36" x14ac:dyDescent="0.2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3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spans="2:36" x14ac:dyDescent="0.2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3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spans="2:36" x14ac:dyDescent="0.2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3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spans="2:36" x14ac:dyDescent="0.2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3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spans="2:36" x14ac:dyDescent="0.2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3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spans="2:36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3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spans="2:36" x14ac:dyDescent="0.2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3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spans="2:36" x14ac:dyDescent="0.2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3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spans="2:36" x14ac:dyDescent="0.2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3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spans="2:36" x14ac:dyDescent="0.2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3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spans="2:36" x14ac:dyDescent="0.2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3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spans="2:36" x14ac:dyDescent="0.2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3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spans="2:36" x14ac:dyDescent="0.2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3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spans="2:36" x14ac:dyDescent="0.2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3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spans="2:36" x14ac:dyDescent="0.2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3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spans="2:36" x14ac:dyDescent="0.2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3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spans="2:36" x14ac:dyDescent="0.2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3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spans="2:36" x14ac:dyDescent="0.2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3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spans="2:36" x14ac:dyDescent="0.2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3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spans="2:36" x14ac:dyDescent="0.2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3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spans="2:36" x14ac:dyDescent="0.2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3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spans="2:36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3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spans="2:36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3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spans="2:36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3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spans="2:36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3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2:36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3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2:36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3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2:36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3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2:36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3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2:36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3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2:36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3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spans="2:36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3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2:36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3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2:36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3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2:36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3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2:36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3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2:36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3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2:36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3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2:36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3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2:36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3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2:36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3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2:36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3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2:36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3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2:36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3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2:36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3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spans="2:36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3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spans="2:36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3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spans="2:36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3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spans="2:36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3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spans="2:36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3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spans="2:36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3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spans="2:36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3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spans="2:36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3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spans="2:36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3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spans="2:36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3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spans="2:36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3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spans="2:36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3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spans="2:36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3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spans="2:36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3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spans="2:36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3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spans="2:36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3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spans="2:36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3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spans="2:36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3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spans="2:36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3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spans="2:36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3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spans="2:36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3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spans="2:36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3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spans="2:36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3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spans="2:36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3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spans="2:36" x14ac:dyDescent="0.2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3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spans="2:36" x14ac:dyDescent="0.2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3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spans="2:36" x14ac:dyDescent="0.2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3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spans="2:36" x14ac:dyDescent="0.2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3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spans="2:36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3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spans="2:36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3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spans="2:36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3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spans="2:36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3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spans="2:36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3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spans="2:36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3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spans="2:36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3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spans="2:36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3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spans="2:36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3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spans="2:36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3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spans="2:36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3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spans="2:36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3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spans="2:36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3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spans="2:36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3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spans="2:36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3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spans="2:36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3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spans="2:36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3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spans="2:36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3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spans="2:36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3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spans="2:36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3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spans="2:36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3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spans="2:36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3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spans="2:36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3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spans="2:36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3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spans="2:36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3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spans="2:36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3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spans="2:36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3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spans="2:36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3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spans="2:36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3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spans="2:36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3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spans="2:36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3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spans="2:36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3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spans="2:36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3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spans="2:36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3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spans="2:36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3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spans="2:36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3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spans="2:36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3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spans="2:36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3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spans="2:36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3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spans="2:36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3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spans="2:36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3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spans="2:36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3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spans="2:36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3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spans="2:36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3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spans="2:36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3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spans="2:36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3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spans="2:36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3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spans="2:36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3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spans="2:36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3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spans="2:36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3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spans="2:36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3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spans="2:36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3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spans="2:36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3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spans="2:36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3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spans="2:36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3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spans="2:36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3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spans="2:36" x14ac:dyDescent="0.2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3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spans="2:36" x14ac:dyDescent="0.2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3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spans="2:36" x14ac:dyDescent="0.2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3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spans="2:36" x14ac:dyDescent="0.2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3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spans="2:36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3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spans="2:36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3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spans="2:36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3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spans="2:36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3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spans="2:36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3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spans="2:36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3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spans="2:36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3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spans="2:36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3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spans="2:36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3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spans="2:36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3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spans="2:36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3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spans="2:36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3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spans="2:36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3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spans="2:36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3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spans="2:36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3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spans="2:36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3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spans="2:36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3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spans="2:36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3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spans="2:36" x14ac:dyDescent="0.2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3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spans="2:36" x14ac:dyDescent="0.2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3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spans="2:36" x14ac:dyDescent="0.2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3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spans="2:36" x14ac:dyDescent="0.2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3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spans="2:36" x14ac:dyDescent="0.2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3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spans="2:36" x14ac:dyDescent="0.2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3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spans="2:36" x14ac:dyDescent="0.2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3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spans="2:36" x14ac:dyDescent="0.2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3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spans="2:36" x14ac:dyDescent="0.2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3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spans="2:36" x14ac:dyDescent="0.2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3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spans="2:36" x14ac:dyDescent="0.2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3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spans="2:36" x14ac:dyDescent="0.2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3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spans="2:36" x14ac:dyDescent="0.2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3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spans="2:36" x14ac:dyDescent="0.2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3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spans="2:36" x14ac:dyDescent="0.2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3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spans="2:36" x14ac:dyDescent="0.2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3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spans="2:36" x14ac:dyDescent="0.2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3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spans="2:36" x14ac:dyDescent="0.2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3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spans="2:36" x14ac:dyDescent="0.2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3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spans="2:36" x14ac:dyDescent="0.2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3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spans="2:36" x14ac:dyDescent="0.2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3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spans="2:36" x14ac:dyDescent="0.2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3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spans="2:36" x14ac:dyDescent="0.2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3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spans="2:36" x14ac:dyDescent="0.2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3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spans="2:36" x14ac:dyDescent="0.2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3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spans="2:36" x14ac:dyDescent="0.2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3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spans="2:36" x14ac:dyDescent="0.2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3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spans="2:36" x14ac:dyDescent="0.2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3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spans="2:36" x14ac:dyDescent="0.2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3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spans="2:36" x14ac:dyDescent="0.2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3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spans="2:36" x14ac:dyDescent="0.2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3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spans="2:36" x14ac:dyDescent="0.2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3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spans="2:36" x14ac:dyDescent="0.2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3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spans="2:36" x14ac:dyDescent="0.2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3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spans="2:36" x14ac:dyDescent="0.2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3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spans="2:36" x14ac:dyDescent="0.2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3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spans="2:36" x14ac:dyDescent="0.2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3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spans="2:36" x14ac:dyDescent="0.2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3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spans="2:36" x14ac:dyDescent="0.2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3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spans="2:36" x14ac:dyDescent="0.2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3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spans="2:36" x14ac:dyDescent="0.2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3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spans="2:36" x14ac:dyDescent="0.2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3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spans="2:36" x14ac:dyDescent="0.2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3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spans="2:36" x14ac:dyDescent="0.2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3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spans="2:36" x14ac:dyDescent="0.2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3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spans="2:36" x14ac:dyDescent="0.2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3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spans="2:36" x14ac:dyDescent="0.2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3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spans="2:36" x14ac:dyDescent="0.2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3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  <row r="970" spans="2:36" x14ac:dyDescent="0.2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3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</row>
    <row r="971" spans="2:36" x14ac:dyDescent="0.2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3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</row>
    <row r="972" spans="2:36" x14ac:dyDescent="0.2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3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</row>
    <row r="973" spans="2:36" x14ac:dyDescent="0.2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3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</row>
    <row r="974" spans="2:36" x14ac:dyDescent="0.2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3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</row>
    <row r="975" spans="2:36" x14ac:dyDescent="0.2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3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</row>
    <row r="976" spans="2:36" x14ac:dyDescent="0.2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3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</row>
    <row r="977" spans="2:36" x14ac:dyDescent="0.2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3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</row>
    <row r="978" spans="2:36" x14ac:dyDescent="0.2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3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</row>
    <row r="979" spans="2:36" x14ac:dyDescent="0.2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3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</row>
    <row r="980" spans="2:36" x14ac:dyDescent="0.2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3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</row>
    <row r="981" spans="2:36" x14ac:dyDescent="0.2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3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</row>
    <row r="982" spans="2:36" x14ac:dyDescent="0.2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3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</row>
    <row r="983" spans="2:36" x14ac:dyDescent="0.2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3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</row>
    <row r="984" spans="2:36" x14ac:dyDescent="0.2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3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</row>
    <row r="985" spans="2:36" x14ac:dyDescent="0.2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3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</row>
    <row r="986" spans="2:36" x14ac:dyDescent="0.2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3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</row>
    <row r="987" spans="2:36" x14ac:dyDescent="0.2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3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</row>
    <row r="988" spans="2:36" x14ac:dyDescent="0.2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3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</row>
    <row r="989" spans="2:36" x14ac:dyDescent="0.2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3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</row>
    <row r="990" spans="2:36" x14ac:dyDescent="0.2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3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</row>
    <row r="991" spans="2:36" x14ac:dyDescent="0.2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3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</row>
    <row r="992" spans="2:36" x14ac:dyDescent="0.2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3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</row>
    <row r="993" spans="2:36" x14ac:dyDescent="0.2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3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</row>
    <row r="994" spans="2:36" x14ac:dyDescent="0.2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3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</row>
    <row r="995" spans="2:36" x14ac:dyDescent="0.2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3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</row>
    <row r="996" spans="2:36" x14ac:dyDescent="0.2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3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</row>
    <row r="997" spans="2:36" x14ac:dyDescent="0.2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3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</row>
    <row r="998" spans="2:36" x14ac:dyDescent="0.2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3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</row>
    <row r="999" spans="2:36" x14ac:dyDescent="0.2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3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</row>
    <row r="1000" spans="2:36" x14ac:dyDescent="0.2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3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</row>
    <row r="1001" spans="2:36" x14ac:dyDescent="0.2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3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</row>
    <row r="1002" spans="2:36" x14ac:dyDescent="0.2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3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</row>
    <row r="1003" spans="2:36" x14ac:dyDescent="0.2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3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</row>
    <row r="1004" spans="2:36" x14ac:dyDescent="0.2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3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</row>
    <row r="1005" spans="2:36" x14ac:dyDescent="0.2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3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</row>
    <row r="1006" spans="2:36" x14ac:dyDescent="0.2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3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</row>
  </sheetData>
  <mergeCells count="17">
    <mergeCell ref="A5:A6"/>
    <mergeCell ref="AI5:AJ6"/>
    <mergeCell ref="AH5:AH6"/>
    <mergeCell ref="B1:P1"/>
    <mergeCell ref="F3:R3"/>
    <mergeCell ref="B2:C2"/>
    <mergeCell ref="F5:P5"/>
    <mergeCell ref="B5:B6"/>
    <mergeCell ref="AG5:AG6"/>
    <mergeCell ref="W5:W6"/>
    <mergeCell ref="AA5:AF5"/>
    <mergeCell ref="X5:Z5"/>
    <mergeCell ref="C5:C6"/>
    <mergeCell ref="E5:E6"/>
    <mergeCell ref="Q5:V5"/>
    <mergeCell ref="D5:D6"/>
    <mergeCell ref="S1:AE2"/>
  </mergeCells>
  <phoneticPr fontId="14" type="noConversion"/>
  <dataValidations count="7">
    <dataValidation type="custom" allowBlank="1" showErrorMessage="1" sqref="D7:D35 B36:D37 B56:C57 D38:D57 B82:D82 B81 D60:D80 B77:C80 D85:D88" xr:uid="{00000000-0002-0000-0000-000000000000}">
      <formula1>AND(GTE(LEN(B7),MIN((0),(100))),LTE(LEN(B7),MAX((0),(100))))</formula1>
    </dataValidation>
    <dataValidation type="list" allowBlank="1" showInputMessage="1" showErrorMessage="1" sqref="AG7:AG17" xr:uid="{00000000-0002-0000-0000-000001000000}">
      <formula1>$AL$7:$AL$13</formula1>
    </dataValidation>
    <dataValidation type="list" allowBlank="1" showInputMessage="1" showErrorMessage="1" sqref="X7:AE19 X36:AE37" xr:uid="{00000000-0002-0000-0000-000002000000}">
      <formula1>$AK$7:$AK$11</formula1>
    </dataValidation>
    <dataValidation type="list" allowBlank="1" showInputMessage="1" showErrorMessage="1" sqref="X20:AE35 X38:AE57 X60:AE82" xr:uid="{6F28FF0C-561D-40DA-98FE-306043B230DA}">
      <formula1>$AJ$7:$AJ$11</formula1>
    </dataValidation>
    <dataValidation type="list" allowBlank="1" showInputMessage="1" showErrorMessage="1" sqref="AG20 AG22:AG25 AG28:AG35 AG38 AG60" xr:uid="{257AF37E-58E4-4778-93F4-E2AE1B68A283}">
      <formula1>$AK$7:$AK$13</formula1>
    </dataValidation>
    <dataValidation type="list" allowBlank="1" showInputMessage="1" showErrorMessage="1" sqref="X85:AE88" xr:uid="{F4AFC028-3BFA-499C-86EF-691C6CEDF982}">
      <formula1>$AH$7:$AH$11</formula1>
    </dataValidation>
    <dataValidation type="list" allowBlank="1" showInputMessage="1" showErrorMessage="1" sqref="AG85" xr:uid="{59F9A025-4D02-48DD-8A5C-DE793178093D}">
      <formula1>$AI$7:$AI$13</formula1>
    </dataValidation>
  </dataValidations>
  <pageMargins left="0.7" right="0.7" top="0.75" bottom="0.75" header="0.3" footer="0.3"/>
  <pageSetup paperSize="9" scale="51" fitToWidth="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1FAC-E514-4A1E-8E86-291C7D33E179}">
  <dimension ref="A1:L49"/>
  <sheetViews>
    <sheetView topLeftCell="A7" workbookViewId="0">
      <selection activeCell="K5" sqref="K5"/>
    </sheetView>
  </sheetViews>
  <sheetFormatPr defaultRowHeight="15" x14ac:dyDescent="0.25"/>
  <cols>
    <col min="2" max="2" width="28" customWidth="1"/>
  </cols>
  <sheetData>
    <row r="1" spans="1:12" s="20" customFormat="1" ht="14.25" x14ac:dyDescent="0.2">
      <c r="A1" s="20" t="s">
        <v>139</v>
      </c>
    </row>
    <row r="3" spans="1:12" ht="15.75" thickBot="1" x14ac:dyDescent="0.3">
      <c r="A3" s="20" t="s">
        <v>187</v>
      </c>
    </row>
    <row r="4" spans="1:12" x14ac:dyDescent="0.25">
      <c r="A4" s="129"/>
      <c r="B4" s="130"/>
      <c r="C4" s="131" t="s">
        <v>75</v>
      </c>
      <c r="D4" s="131" t="s">
        <v>95</v>
      </c>
      <c r="E4" s="131" t="s">
        <v>112</v>
      </c>
      <c r="F4" s="131" t="s">
        <v>140</v>
      </c>
      <c r="G4" s="131" t="s">
        <v>138</v>
      </c>
      <c r="H4" s="132" t="s">
        <v>145</v>
      </c>
      <c r="L4" s="12"/>
    </row>
    <row r="5" spans="1:12" x14ac:dyDescent="0.25">
      <c r="A5" s="139" t="s">
        <v>141</v>
      </c>
      <c r="B5" s="140"/>
      <c r="C5" s="133">
        <f>Leavers!D18</f>
        <v>11</v>
      </c>
      <c r="D5" s="133">
        <f>Leavers!D36</f>
        <v>16</v>
      </c>
      <c r="E5" s="133">
        <f>Leavers!D53</f>
        <v>15</v>
      </c>
      <c r="F5" s="133">
        <f>Leavers!D89</f>
        <v>4</v>
      </c>
      <c r="G5" s="133">
        <f>Leavers!D83</f>
        <v>23</v>
      </c>
      <c r="H5" s="134">
        <f>SUM(C5:G5)</f>
        <v>69</v>
      </c>
      <c r="L5" s="12"/>
    </row>
    <row r="6" spans="1:12" x14ac:dyDescent="0.25">
      <c r="A6" s="139" t="s">
        <v>173</v>
      </c>
      <c r="B6" s="140"/>
      <c r="C6" s="133">
        <f>Leavers!P18+Leavers!P19</f>
        <v>9</v>
      </c>
      <c r="D6" s="133">
        <f>Leavers!P36+Leavers!P37</f>
        <v>42</v>
      </c>
      <c r="E6" s="133">
        <f>Leavers!P53+Leavers!P54</f>
        <v>21</v>
      </c>
      <c r="F6" s="133">
        <f>Leavers!P89+Leavers!P90</f>
        <v>12</v>
      </c>
      <c r="G6" s="133">
        <f>Leavers!P83+Leavers!P84</f>
        <v>71</v>
      </c>
      <c r="H6" s="134">
        <f>SUM(C6:G6)</f>
        <v>155</v>
      </c>
    </row>
    <row r="7" spans="1:12" ht="15" customHeight="1" x14ac:dyDescent="0.25">
      <c r="A7" s="139" t="s">
        <v>161</v>
      </c>
      <c r="B7" s="140"/>
      <c r="C7" s="133">
        <f>Leavers!P18</f>
        <v>9</v>
      </c>
      <c r="D7" s="133">
        <f>Leavers!P36</f>
        <v>32</v>
      </c>
      <c r="E7" s="133">
        <f>Leavers!P53</f>
        <v>21</v>
      </c>
      <c r="F7" s="133">
        <f>Leavers!P89</f>
        <v>10</v>
      </c>
      <c r="G7" s="133">
        <f>Leavers!P83</f>
        <v>65</v>
      </c>
      <c r="H7" s="134">
        <f>SUM(C7:G7)</f>
        <v>137</v>
      </c>
    </row>
    <row r="8" spans="1:12" ht="15" customHeight="1" x14ac:dyDescent="0.25">
      <c r="A8" s="139" t="s">
        <v>174</v>
      </c>
      <c r="B8" s="140"/>
      <c r="C8" s="135">
        <f>C6/C5</f>
        <v>0.81818181818181823</v>
      </c>
      <c r="D8" s="135">
        <f t="shared" ref="D8:H8" si="0">D6/D5</f>
        <v>2.625</v>
      </c>
      <c r="E8" s="135">
        <f t="shared" si="0"/>
        <v>1.4</v>
      </c>
      <c r="F8" s="135">
        <f t="shared" si="0"/>
        <v>3</v>
      </c>
      <c r="G8" s="135">
        <f t="shared" si="0"/>
        <v>3.0869565217391304</v>
      </c>
      <c r="H8" s="136">
        <f t="shared" si="0"/>
        <v>2.2463768115942031</v>
      </c>
    </row>
    <row r="9" spans="1:12" x14ac:dyDescent="0.25">
      <c r="A9" s="139" t="s">
        <v>146</v>
      </c>
      <c r="B9" s="140"/>
      <c r="C9" s="135">
        <f>C7/C5</f>
        <v>0.81818181818181823</v>
      </c>
      <c r="D9" s="135">
        <f t="shared" ref="D9:H9" si="1">D7/D5</f>
        <v>2</v>
      </c>
      <c r="E9" s="135">
        <f t="shared" si="1"/>
        <v>1.4</v>
      </c>
      <c r="F9" s="135">
        <f t="shared" si="1"/>
        <v>2.5</v>
      </c>
      <c r="G9" s="135">
        <f t="shared" si="1"/>
        <v>2.8260869565217392</v>
      </c>
      <c r="H9" s="136">
        <f t="shared" si="1"/>
        <v>1.9855072463768115</v>
      </c>
    </row>
    <row r="10" spans="1:12" x14ac:dyDescent="0.25">
      <c r="A10" s="139" t="s">
        <v>148</v>
      </c>
      <c r="B10" s="140"/>
      <c r="C10" s="133">
        <f>SUM(Leavers!F18:N18)</f>
        <v>2</v>
      </c>
      <c r="D10" s="133">
        <f>SUM(Leavers!F36:N36)</f>
        <v>3</v>
      </c>
      <c r="E10" s="133">
        <f>SUM(Leavers!F53:N53)</f>
        <v>4</v>
      </c>
      <c r="F10" s="133">
        <f>SUM(Leavers!F89:N89)</f>
        <v>1</v>
      </c>
      <c r="G10" s="133">
        <f>SUM(Leavers!F83:N83)</f>
        <v>21</v>
      </c>
      <c r="H10" s="138">
        <f>SUM(C10:G10)</f>
        <v>31</v>
      </c>
    </row>
    <row r="11" spans="1:12" x14ac:dyDescent="0.25">
      <c r="A11" s="139" t="s">
        <v>149</v>
      </c>
      <c r="B11" s="140"/>
      <c r="C11" s="135">
        <f>C10/C5</f>
        <v>0.18181818181818182</v>
      </c>
      <c r="D11" s="135">
        <f t="shared" ref="D11:G11" si="2">D10/D5</f>
        <v>0.1875</v>
      </c>
      <c r="E11" s="135">
        <f t="shared" si="2"/>
        <v>0.26666666666666666</v>
      </c>
      <c r="F11" s="135">
        <f t="shared" si="2"/>
        <v>0.25</v>
      </c>
      <c r="G11" s="135">
        <f t="shared" si="2"/>
        <v>0.91304347826086951</v>
      </c>
      <c r="H11" s="136">
        <f>H10/H5</f>
        <v>0.44927536231884058</v>
      </c>
    </row>
    <row r="12" spans="1:12" ht="30.75" customHeight="1" x14ac:dyDescent="0.25">
      <c r="A12" s="141" t="s">
        <v>150</v>
      </c>
      <c r="B12" s="142"/>
      <c r="C12" s="133">
        <v>2</v>
      </c>
      <c r="D12" s="133">
        <v>2</v>
      </c>
      <c r="E12" s="133">
        <v>3</v>
      </c>
      <c r="F12" s="133">
        <v>1</v>
      </c>
      <c r="G12" s="133">
        <v>6</v>
      </c>
      <c r="H12" s="134">
        <f>SUM(C12:G12)</f>
        <v>14</v>
      </c>
      <c r="I12" s="12" t="s">
        <v>151</v>
      </c>
    </row>
    <row r="13" spans="1:12" ht="30.75" customHeight="1" x14ac:dyDescent="0.25">
      <c r="A13" s="141" t="s">
        <v>165</v>
      </c>
      <c r="B13" s="142"/>
      <c r="C13" s="133">
        <f>COUNTIF(Leavers!P7:P17,"=0")</f>
        <v>6</v>
      </c>
      <c r="D13" s="133">
        <f>COUNTIF(Leavers!P20:P35,"=0")</f>
        <v>4</v>
      </c>
      <c r="E13" s="133">
        <f>COUNTIF(Leavers!P38:P52,"=0")</f>
        <v>5</v>
      </c>
      <c r="F13" s="133">
        <v>0</v>
      </c>
      <c r="G13" s="133">
        <f>COUNTIF(Leavers!P60:P82,"=0")</f>
        <v>6</v>
      </c>
      <c r="H13" s="134">
        <f>SUM(C13:G13)</f>
        <v>21</v>
      </c>
      <c r="I13" s="12"/>
    </row>
    <row r="14" spans="1:12" ht="30.75" customHeight="1" x14ac:dyDescent="0.25">
      <c r="A14" s="141" t="s">
        <v>166</v>
      </c>
      <c r="B14" s="142"/>
      <c r="C14" s="219">
        <f>(C5-C13)/C5*100</f>
        <v>45.454545454545453</v>
      </c>
      <c r="D14" s="219">
        <f t="shared" ref="D14:G14" si="3">(D5-D13)/D5*100</f>
        <v>75</v>
      </c>
      <c r="E14" s="219">
        <f t="shared" si="3"/>
        <v>66.666666666666657</v>
      </c>
      <c r="F14" s="219">
        <f t="shared" si="3"/>
        <v>100</v>
      </c>
      <c r="G14" s="219">
        <f t="shared" si="3"/>
        <v>73.91304347826086</v>
      </c>
      <c r="H14" s="221">
        <f>H13/H5*100</f>
        <v>30.434782608695656</v>
      </c>
      <c r="I14" s="12"/>
    </row>
    <row r="15" spans="1:12" ht="30.75" customHeight="1" x14ac:dyDescent="0.25">
      <c r="A15" s="141" t="s">
        <v>167</v>
      </c>
      <c r="B15" s="142"/>
      <c r="C15" s="137">
        <f>COUNTIF(Leavers!P7:P17,"&gt;3")</f>
        <v>0</v>
      </c>
      <c r="D15" s="137">
        <f>COUNTIF(Leavers!P20:P35,"&gt;3")</f>
        <v>2</v>
      </c>
      <c r="E15" s="137">
        <f>COUNTIF(Leavers!P38:P52,"&gt;3")</f>
        <v>1</v>
      </c>
      <c r="F15" s="137">
        <v>1</v>
      </c>
      <c r="G15" s="137">
        <f>COUNTIF(Leavers!P60:P82,"&gt;3")</f>
        <v>10</v>
      </c>
      <c r="H15" s="138">
        <f>SUM(C15:G15)</f>
        <v>14</v>
      </c>
      <c r="I15" s="12"/>
    </row>
    <row r="16" spans="1:12" ht="30.75" customHeight="1" thickBot="1" x14ac:dyDescent="0.3">
      <c r="A16" s="143" t="s">
        <v>168</v>
      </c>
      <c r="B16" s="144"/>
      <c r="C16" s="222">
        <f>C15/C5*100</f>
        <v>0</v>
      </c>
      <c r="D16" s="222">
        <f t="shared" ref="D16:G16" si="4">D15/D5*100</f>
        <v>12.5</v>
      </c>
      <c r="E16" s="222">
        <f t="shared" si="4"/>
        <v>6.666666666666667</v>
      </c>
      <c r="F16" s="222">
        <f t="shared" si="4"/>
        <v>25</v>
      </c>
      <c r="G16" s="222">
        <f t="shared" si="4"/>
        <v>43.478260869565219</v>
      </c>
      <c r="H16" s="223">
        <f>H15/H5*100</f>
        <v>20.289855072463769</v>
      </c>
      <c r="I16" s="12"/>
    </row>
    <row r="17" spans="1:9" ht="30.75" customHeight="1" x14ac:dyDescent="0.25">
      <c r="A17" s="145"/>
      <c r="B17" s="145"/>
      <c r="C17" s="146"/>
      <c r="D17" s="146"/>
      <c r="E17" s="146"/>
      <c r="F17" s="146"/>
      <c r="G17" s="146"/>
      <c r="H17" s="146"/>
      <c r="I17" s="12"/>
    </row>
    <row r="18" spans="1:9" ht="16.5" customHeight="1" thickBot="1" x14ac:dyDescent="0.3">
      <c r="A18" s="147" t="s">
        <v>188</v>
      </c>
      <c r="B18" s="147"/>
      <c r="C18" s="147"/>
      <c r="D18" s="146"/>
      <c r="E18" s="146"/>
      <c r="F18" s="146"/>
      <c r="G18" s="146"/>
      <c r="H18" s="146"/>
      <c r="I18" s="12"/>
    </row>
    <row r="19" spans="1:9" ht="16.5" customHeight="1" x14ac:dyDescent="0.25">
      <c r="A19" s="129"/>
      <c r="B19" s="130"/>
      <c r="C19" s="131" t="s">
        <v>75</v>
      </c>
      <c r="D19" s="131" t="s">
        <v>95</v>
      </c>
      <c r="E19" s="131" t="s">
        <v>112</v>
      </c>
      <c r="F19" s="131" t="s">
        <v>140</v>
      </c>
      <c r="G19" s="131" t="s">
        <v>138</v>
      </c>
      <c r="H19" s="132" t="s">
        <v>145</v>
      </c>
      <c r="I19" s="12"/>
    </row>
    <row r="20" spans="1:9" ht="30.75" customHeight="1" x14ac:dyDescent="0.25">
      <c r="A20" s="141" t="s">
        <v>175</v>
      </c>
      <c r="B20" s="142"/>
      <c r="C20" s="137">
        <f>Leavers!W18</f>
        <v>2</v>
      </c>
      <c r="D20" s="137">
        <f>Leavers!W36</f>
        <v>0</v>
      </c>
      <c r="E20" s="137">
        <f>Leavers!W54</f>
        <v>1</v>
      </c>
      <c r="F20" s="137">
        <f>Leavers!W89</f>
        <v>5</v>
      </c>
      <c r="G20" s="137">
        <f>Leavers!W83</f>
        <v>6</v>
      </c>
      <c r="H20" s="138">
        <f>SUM(C20:G20)</f>
        <v>14</v>
      </c>
      <c r="I20" s="12"/>
    </row>
    <row r="21" spans="1:9" ht="30.75" customHeight="1" thickBot="1" x14ac:dyDescent="0.3">
      <c r="A21" s="143" t="s">
        <v>176</v>
      </c>
      <c r="B21" s="144"/>
      <c r="C21" s="151">
        <f>C20/C5</f>
        <v>0.18181818181818182</v>
      </c>
      <c r="D21" s="151">
        <f t="shared" ref="D21:H21" si="5">D20/D5</f>
        <v>0</v>
      </c>
      <c r="E21" s="151">
        <f t="shared" si="5"/>
        <v>6.6666666666666666E-2</v>
      </c>
      <c r="F21" s="151">
        <f t="shared" si="5"/>
        <v>1.25</v>
      </c>
      <c r="G21" s="151">
        <f t="shared" si="5"/>
        <v>0.2608695652173913</v>
      </c>
      <c r="H21" s="152">
        <f t="shared" si="5"/>
        <v>0.20289855072463769</v>
      </c>
      <c r="I21" s="12"/>
    </row>
    <row r="22" spans="1:9" ht="30.75" customHeight="1" x14ac:dyDescent="0.25">
      <c r="A22" s="22"/>
      <c r="B22" s="22"/>
      <c r="C22" s="21"/>
      <c r="D22" s="21"/>
      <c r="E22" s="21"/>
      <c r="F22" s="21"/>
      <c r="G22" s="21"/>
      <c r="H22" s="21"/>
      <c r="I22" s="12"/>
    </row>
    <row r="23" spans="1:9" ht="18.75" customHeight="1" thickBot="1" x14ac:dyDescent="0.3">
      <c r="A23" s="149" t="s">
        <v>189</v>
      </c>
      <c r="B23" s="149"/>
      <c r="C23" s="149"/>
      <c r="D23" s="21"/>
      <c r="E23" s="21"/>
      <c r="F23" s="21"/>
      <c r="G23" s="21"/>
      <c r="H23" s="21"/>
      <c r="I23" s="12"/>
    </row>
    <row r="24" spans="1:9" ht="16.5" customHeight="1" x14ac:dyDescent="0.25">
      <c r="A24" s="129"/>
      <c r="B24" s="130"/>
      <c r="C24" s="131" t="s">
        <v>75</v>
      </c>
      <c r="D24" s="131" t="s">
        <v>95</v>
      </c>
      <c r="E24" s="131" t="s">
        <v>112</v>
      </c>
      <c r="F24" s="131" t="s">
        <v>140</v>
      </c>
      <c r="G24" s="131" t="s">
        <v>138</v>
      </c>
      <c r="H24" s="132" t="s">
        <v>145</v>
      </c>
      <c r="I24" s="12"/>
    </row>
    <row r="25" spans="1:9" ht="30" customHeight="1" x14ac:dyDescent="0.25">
      <c r="A25" s="153" t="s">
        <v>156</v>
      </c>
      <c r="B25" s="154"/>
      <c r="C25" s="133">
        <v>2</v>
      </c>
      <c r="D25" s="133">
        <f>(COUNTIF(Summary!X38:X52,"=E3")+COUNTIF(Leavers!Y20:Y35,"=E3"))</f>
        <v>1</v>
      </c>
      <c r="E25" s="133">
        <f>(COUNTIF(Summary!Z9:Z33,"=E3")+COUNTIF(Leavers!AA7:AA17,"=E3"))</f>
        <v>2</v>
      </c>
      <c r="F25" s="133">
        <v>0</v>
      </c>
      <c r="G25" s="133">
        <f>(COUNTIF(Summary!AB9:AB33,"=E3")+COUNTIF(Leavers!AC7:AC17,"=E3"))</f>
        <v>0</v>
      </c>
      <c r="H25" s="134">
        <f>SUM(C25:G25)</f>
        <v>5</v>
      </c>
      <c r="I25" s="12" t="s">
        <v>151</v>
      </c>
    </row>
    <row r="26" spans="1:9" x14ac:dyDescent="0.25">
      <c r="A26" s="139" t="s">
        <v>152</v>
      </c>
      <c r="B26" s="140"/>
      <c r="C26" s="133">
        <v>4</v>
      </c>
      <c r="D26" s="133">
        <v>0</v>
      </c>
      <c r="E26" s="133">
        <v>1</v>
      </c>
      <c r="F26" s="133">
        <v>1</v>
      </c>
      <c r="G26" s="133">
        <v>6</v>
      </c>
      <c r="H26" s="134">
        <f t="shared" ref="H26:H36" si="6">SUM(C26:G26)</f>
        <v>12</v>
      </c>
    </row>
    <row r="27" spans="1:9" x14ac:dyDescent="0.25">
      <c r="A27" s="139" t="s">
        <v>153</v>
      </c>
      <c r="B27" s="140"/>
      <c r="C27" s="133">
        <v>2</v>
      </c>
      <c r="D27" s="133">
        <v>0</v>
      </c>
      <c r="E27" s="133">
        <v>0</v>
      </c>
      <c r="F27" s="133">
        <v>0</v>
      </c>
      <c r="G27" s="133">
        <v>1</v>
      </c>
      <c r="H27" s="134">
        <f t="shared" si="6"/>
        <v>3</v>
      </c>
    </row>
    <row r="28" spans="1:9" x14ac:dyDescent="0.25">
      <c r="A28" s="139" t="s">
        <v>185</v>
      </c>
      <c r="B28" s="140"/>
      <c r="C28" s="133">
        <f>SUM(C25:C27)</f>
        <v>8</v>
      </c>
      <c r="D28" s="133">
        <f t="shared" ref="D28:H28" si="7">SUM(D25:D27)</f>
        <v>1</v>
      </c>
      <c r="E28" s="133">
        <f t="shared" si="7"/>
        <v>3</v>
      </c>
      <c r="F28" s="133">
        <f t="shared" si="7"/>
        <v>1</v>
      </c>
      <c r="G28" s="133">
        <f t="shared" si="7"/>
        <v>7</v>
      </c>
      <c r="H28" s="134">
        <f t="shared" si="7"/>
        <v>20</v>
      </c>
    </row>
    <row r="29" spans="1:9" x14ac:dyDescent="0.25">
      <c r="A29" s="139" t="s">
        <v>157</v>
      </c>
      <c r="B29" s="140"/>
      <c r="C29" s="133">
        <v>2</v>
      </c>
      <c r="D29" s="133">
        <v>1</v>
      </c>
      <c r="E29" s="133">
        <v>3</v>
      </c>
      <c r="F29" s="133">
        <v>0</v>
      </c>
      <c r="G29" s="133">
        <v>0</v>
      </c>
      <c r="H29" s="134">
        <f t="shared" si="6"/>
        <v>6</v>
      </c>
    </row>
    <row r="30" spans="1:9" x14ac:dyDescent="0.25">
      <c r="A30" s="139" t="s">
        <v>154</v>
      </c>
      <c r="B30" s="140"/>
      <c r="C30" s="133">
        <v>7</v>
      </c>
      <c r="D30" s="133">
        <v>0</v>
      </c>
      <c r="E30" s="133">
        <v>1</v>
      </c>
      <c r="F30" s="133">
        <v>2</v>
      </c>
      <c r="G30" s="133">
        <v>7</v>
      </c>
      <c r="H30" s="134">
        <f t="shared" si="6"/>
        <v>17</v>
      </c>
    </row>
    <row r="31" spans="1:9" x14ac:dyDescent="0.25">
      <c r="A31" s="139" t="s">
        <v>155</v>
      </c>
      <c r="B31" s="140"/>
      <c r="C31" s="133">
        <v>0</v>
      </c>
      <c r="D31" s="133">
        <v>0</v>
      </c>
      <c r="E31" s="133">
        <v>0</v>
      </c>
      <c r="F31" s="133">
        <v>0</v>
      </c>
      <c r="G31" s="133">
        <v>1</v>
      </c>
      <c r="H31" s="134">
        <f t="shared" si="6"/>
        <v>1</v>
      </c>
    </row>
    <row r="32" spans="1:9" x14ac:dyDescent="0.25">
      <c r="A32" s="139" t="s">
        <v>186</v>
      </c>
      <c r="B32" s="140"/>
      <c r="C32" s="133">
        <f>SUM(C29:C31)</f>
        <v>9</v>
      </c>
      <c r="D32" s="133">
        <f t="shared" ref="D32:H32" si="8">SUM(D29:D31)</f>
        <v>1</v>
      </c>
      <c r="E32" s="133">
        <f t="shared" si="8"/>
        <v>4</v>
      </c>
      <c r="F32" s="133">
        <f t="shared" si="8"/>
        <v>2</v>
      </c>
      <c r="G32" s="133">
        <f t="shared" si="8"/>
        <v>8</v>
      </c>
      <c r="H32" s="134">
        <f t="shared" si="8"/>
        <v>24</v>
      </c>
    </row>
    <row r="33" spans="1:8" x14ac:dyDescent="0.25">
      <c r="A33" s="139" t="s">
        <v>158</v>
      </c>
      <c r="B33" s="140"/>
      <c r="C33" s="133">
        <v>4</v>
      </c>
      <c r="D33" s="133">
        <v>6</v>
      </c>
      <c r="E33" s="133">
        <v>0</v>
      </c>
      <c r="F33" s="133">
        <v>4</v>
      </c>
      <c r="G33" s="133">
        <v>1</v>
      </c>
      <c r="H33" s="134">
        <f t="shared" si="6"/>
        <v>15</v>
      </c>
    </row>
    <row r="34" spans="1:8" x14ac:dyDescent="0.25">
      <c r="A34" s="139" t="s">
        <v>159</v>
      </c>
      <c r="B34" s="140"/>
      <c r="C34" s="133">
        <v>8</v>
      </c>
      <c r="D34" s="133">
        <v>3</v>
      </c>
      <c r="E34" s="133">
        <v>2</v>
      </c>
      <c r="F34" s="133">
        <v>2</v>
      </c>
      <c r="G34" s="133">
        <v>8</v>
      </c>
      <c r="H34" s="134">
        <f t="shared" si="6"/>
        <v>23</v>
      </c>
    </row>
    <row r="35" spans="1:8" x14ac:dyDescent="0.25">
      <c r="A35" s="139" t="s">
        <v>160</v>
      </c>
      <c r="B35" s="140"/>
      <c r="C35" s="133">
        <v>0</v>
      </c>
      <c r="D35" s="133">
        <v>3</v>
      </c>
      <c r="E35" s="133">
        <v>0</v>
      </c>
      <c r="F35" s="133">
        <v>0</v>
      </c>
      <c r="G35" s="133">
        <v>3</v>
      </c>
      <c r="H35" s="134">
        <f t="shared" si="6"/>
        <v>6</v>
      </c>
    </row>
    <row r="36" spans="1:8" x14ac:dyDescent="0.25">
      <c r="A36" s="139" t="s">
        <v>163</v>
      </c>
      <c r="B36" s="140"/>
      <c r="C36" s="133">
        <f>SUM(C25:C35)</f>
        <v>46</v>
      </c>
      <c r="D36" s="133">
        <f t="shared" ref="D36:G36" si="9">SUM(D25:D35)</f>
        <v>16</v>
      </c>
      <c r="E36" s="133">
        <f t="shared" si="9"/>
        <v>16</v>
      </c>
      <c r="F36" s="133">
        <f t="shared" si="9"/>
        <v>12</v>
      </c>
      <c r="G36" s="133">
        <f t="shared" si="9"/>
        <v>42</v>
      </c>
      <c r="H36" s="134">
        <f t="shared" si="6"/>
        <v>132</v>
      </c>
    </row>
    <row r="37" spans="1:8" ht="15.75" thickBot="1" x14ac:dyDescent="0.3">
      <c r="A37" s="155" t="s">
        <v>164</v>
      </c>
      <c r="B37" s="156"/>
      <c r="C37" s="159">
        <f>C36/C5</f>
        <v>4.1818181818181817</v>
      </c>
      <c r="D37" s="159">
        <f t="shared" ref="D37:G37" si="10">D36/D5</f>
        <v>1</v>
      </c>
      <c r="E37" s="159">
        <f t="shared" si="10"/>
        <v>1.0666666666666667</v>
      </c>
      <c r="F37" s="159">
        <f t="shared" si="10"/>
        <v>3</v>
      </c>
      <c r="G37" s="159">
        <f t="shared" si="10"/>
        <v>1.826086956521739</v>
      </c>
      <c r="H37" s="160">
        <f>H36/H5</f>
        <v>1.9130434782608696</v>
      </c>
    </row>
    <row r="38" spans="1:8" ht="15.75" thickBot="1" x14ac:dyDescent="0.3">
      <c r="A38" s="157" t="s">
        <v>162</v>
      </c>
      <c r="B38" s="158"/>
      <c r="C38" s="161">
        <v>1</v>
      </c>
      <c r="D38" s="161">
        <v>2</v>
      </c>
      <c r="E38" s="161">
        <v>2</v>
      </c>
      <c r="F38" s="161">
        <v>0</v>
      </c>
      <c r="G38" s="161">
        <v>2</v>
      </c>
      <c r="H38" s="162">
        <f>SUM(C38:G38)</f>
        <v>7</v>
      </c>
    </row>
    <row r="39" spans="1:8" x14ac:dyDescent="0.25">
      <c r="C39" s="12" t="s">
        <v>169</v>
      </c>
    </row>
    <row r="41" spans="1:8" ht="15.75" thickBot="1" x14ac:dyDescent="0.3">
      <c r="A41" s="168" t="s">
        <v>190</v>
      </c>
    </row>
    <row r="42" spans="1:8" x14ac:dyDescent="0.25">
      <c r="A42" s="165"/>
      <c r="B42" s="166"/>
      <c r="C42" s="163" t="s">
        <v>75</v>
      </c>
      <c r="D42" s="163" t="s">
        <v>95</v>
      </c>
      <c r="E42" s="163" t="s">
        <v>112</v>
      </c>
      <c r="F42" s="163" t="s">
        <v>140</v>
      </c>
      <c r="G42" s="163" t="s">
        <v>138</v>
      </c>
      <c r="H42" s="164" t="s">
        <v>145</v>
      </c>
    </row>
    <row r="43" spans="1:8" x14ac:dyDescent="0.25">
      <c r="A43" s="167" t="s">
        <v>49</v>
      </c>
      <c r="B43" s="140"/>
      <c r="C43" s="133">
        <f>Leavers!AI7</f>
        <v>10</v>
      </c>
      <c r="D43" s="133">
        <f>Leavers!AI20</f>
        <v>6</v>
      </c>
      <c r="E43" s="133">
        <f>Leavers!AI38</f>
        <v>8</v>
      </c>
      <c r="F43" s="133">
        <f>Leavers!AI85</f>
        <v>4</v>
      </c>
      <c r="G43" s="133">
        <f>Leavers!AI60</f>
        <v>17</v>
      </c>
      <c r="H43" s="134">
        <f>SUM(C43:G43)</f>
        <v>45</v>
      </c>
    </row>
    <row r="44" spans="1:8" x14ac:dyDescent="0.25">
      <c r="A44" s="167" t="s">
        <v>50</v>
      </c>
      <c r="B44" s="140"/>
      <c r="C44" s="133">
        <f>Leavers!AI8</f>
        <v>0</v>
      </c>
      <c r="D44" s="133">
        <f>Leavers!AI21</f>
        <v>0</v>
      </c>
      <c r="E44" s="133">
        <f>Leavers!AI39</f>
        <v>1</v>
      </c>
      <c r="F44" s="133">
        <f>Leavers!AI86</f>
        <v>0</v>
      </c>
      <c r="G44" s="133">
        <f>Leavers!AI61</f>
        <v>0</v>
      </c>
      <c r="H44" s="134">
        <f t="shared" ref="H44:H49" si="11">SUM(C44:G44)</f>
        <v>1</v>
      </c>
    </row>
    <row r="45" spans="1:8" x14ac:dyDescent="0.25">
      <c r="A45" s="167" t="s">
        <v>33</v>
      </c>
      <c r="B45" s="140"/>
      <c r="C45" s="133">
        <f>Leavers!AI9</f>
        <v>1</v>
      </c>
      <c r="D45" s="133">
        <f>Leavers!AI22</f>
        <v>1</v>
      </c>
      <c r="E45" s="133">
        <f>Leavers!AI40</f>
        <v>1</v>
      </c>
      <c r="F45" s="133">
        <f>Leavers!AI87</f>
        <v>0</v>
      </c>
      <c r="G45" s="133">
        <f>Leavers!AI62</f>
        <v>0</v>
      </c>
      <c r="H45" s="134">
        <f t="shared" si="11"/>
        <v>3</v>
      </c>
    </row>
    <row r="46" spans="1:8" x14ac:dyDescent="0.25">
      <c r="A46" s="167" t="s">
        <v>32</v>
      </c>
      <c r="B46" s="140"/>
      <c r="C46" s="133">
        <f>Leavers!AI10</f>
        <v>0</v>
      </c>
      <c r="D46" s="133">
        <f>Leavers!AI23</f>
        <v>2</v>
      </c>
      <c r="E46" s="133">
        <f>Leavers!AI41</f>
        <v>3</v>
      </c>
      <c r="F46" s="133">
        <f>Leavers!AI88</f>
        <v>0</v>
      </c>
      <c r="G46" s="133">
        <f>Leavers!AI63</f>
        <v>2</v>
      </c>
      <c r="H46" s="134">
        <f t="shared" si="11"/>
        <v>7</v>
      </c>
    </row>
    <row r="47" spans="1:8" x14ac:dyDescent="0.25">
      <c r="A47" s="167" t="s">
        <v>51</v>
      </c>
      <c r="B47" s="140"/>
      <c r="C47" s="133">
        <f>Leavers!AI11</f>
        <v>0</v>
      </c>
      <c r="D47" s="133">
        <f>Leavers!AI24</f>
        <v>1</v>
      </c>
      <c r="E47" s="133">
        <f>Leavers!AI42</f>
        <v>0</v>
      </c>
      <c r="F47" s="133">
        <f>Leavers!AI89</f>
        <v>0</v>
      </c>
      <c r="G47" s="133">
        <f>Leavers!AI64</f>
        <v>0</v>
      </c>
      <c r="H47" s="134">
        <f t="shared" si="11"/>
        <v>1</v>
      </c>
    </row>
    <row r="48" spans="1:8" x14ac:dyDescent="0.25">
      <c r="A48" s="167" t="s">
        <v>53</v>
      </c>
      <c r="B48" s="140"/>
      <c r="C48" s="133">
        <f>Leavers!AI12</f>
        <v>0</v>
      </c>
      <c r="D48" s="133">
        <f>Leavers!AI25</f>
        <v>0</v>
      </c>
      <c r="E48" s="133">
        <f>Leavers!AI43</f>
        <v>1</v>
      </c>
      <c r="F48" s="133">
        <f>Leavers!AI90</f>
        <v>0</v>
      </c>
      <c r="G48" s="133">
        <f>Leavers!AI65</f>
        <v>3</v>
      </c>
      <c r="H48" s="134">
        <f t="shared" si="11"/>
        <v>4</v>
      </c>
    </row>
    <row r="49" spans="1:8" ht="15.75" thickBot="1" x14ac:dyDescent="0.3">
      <c r="A49" s="213" t="s">
        <v>52</v>
      </c>
      <c r="B49" s="211"/>
      <c r="C49" s="211">
        <f>Leavers!AI13</f>
        <v>0</v>
      </c>
      <c r="D49" s="211">
        <f>Leavers!AI26</f>
        <v>6</v>
      </c>
      <c r="E49" s="211">
        <f>Leavers!AI44</f>
        <v>1</v>
      </c>
      <c r="F49" s="211">
        <f>Leavers!AI91</f>
        <v>0</v>
      </c>
      <c r="G49" s="211">
        <f>Leavers!AI66</f>
        <v>1</v>
      </c>
      <c r="H49" s="212">
        <f t="shared" si="11"/>
        <v>8</v>
      </c>
    </row>
  </sheetData>
  <mergeCells count="10">
    <mergeCell ref="A23:C23"/>
    <mergeCell ref="A12:B12"/>
    <mergeCell ref="A25:B25"/>
    <mergeCell ref="A13:B13"/>
    <mergeCell ref="A14:B14"/>
    <mergeCell ref="A15:B15"/>
    <mergeCell ref="A16:B16"/>
    <mergeCell ref="A20:B20"/>
    <mergeCell ref="A21:B21"/>
    <mergeCell ref="A18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6D337-5F4B-4EF7-97BF-99D15082875F}">
  <dimension ref="A1:V53"/>
  <sheetViews>
    <sheetView topLeftCell="A10" workbookViewId="0">
      <selection activeCell="U28" sqref="U28"/>
    </sheetView>
  </sheetViews>
  <sheetFormatPr defaultRowHeight="15" x14ac:dyDescent="0.25"/>
  <cols>
    <col min="2" max="2" width="32.42578125" customWidth="1"/>
  </cols>
  <sheetData>
    <row r="1" spans="1:22" x14ac:dyDescent="0.25">
      <c r="A1" s="20" t="s">
        <v>195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3" spans="1:22" ht="15.75" thickBot="1" x14ac:dyDescent="0.3">
      <c r="A3" s="20" t="s">
        <v>187</v>
      </c>
    </row>
    <row r="4" spans="1:22" ht="15.75" thickTop="1" x14ac:dyDescent="0.25">
      <c r="A4" s="171"/>
      <c r="B4" s="172"/>
      <c r="C4" s="173" t="s">
        <v>193</v>
      </c>
      <c r="D4" s="173"/>
      <c r="E4" s="173"/>
      <c r="F4" s="173" t="s">
        <v>95</v>
      </c>
      <c r="G4" s="173"/>
      <c r="H4" s="173"/>
      <c r="I4" s="173" t="s">
        <v>112</v>
      </c>
      <c r="J4" s="173"/>
      <c r="K4" s="173"/>
      <c r="L4" s="173" t="s">
        <v>140</v>
      </c>
      <c r="M4" s="173"/>
      <c r="N4" s="173"/>
      <c r="O4" s="173" t="s">
        <v>138</v>
      </c>
      <c r="P4" s="173"/>
      <c r="Q4" s="173"/>
      <c r="R4" s="173" t="s">
        <v>145</v>
      </c>
      <c r="S4" s="173"/>
      <c r="T4" s="174"/>
    </row>
    <row r="5" spans="1:22" x14ac:dyDescent="0.25">
      <c r="A5" s="175"/>
      <c r="B5" s="176"/>
      <c r="C5" s="177" t="s">
        <v>194</v>
      </c>
      <c r="D5" s="183" t="s">
        <v>191</v>
      </c>
      <c r="E5" s="188" t="s">
        <v>192</v>
      </c>
      <c r="F5" s="177" t="s">
        <v>194</v>
      </c>
      <c r="G5" s="183" t="s">
        <v>191</v>
      </c>
      <c r="H5" s="198" t="s">
        <v>192</v>
      </c>
      <c r="I5" s="177" t="s">
        <v>194</v>
      </c>
      <c r="J5" s="183" t="s">
        <v>191</v>
      </c>
      <c r="K5" s="198" t="s">
        <v>192</v>
      </c>
      <c r="L5" s="177" t="s">
        <v>194</v>
      </c>
      <c r="M5" s="183" t="s">
        <v>191</v>
      </c>
      <c r="N5" s="198" t="s">
        <v>192</v>
      </c>
      <c r="O5" s="177" t="s">
        <v>194</v>
      </c>
      <c r="P5" s="183" t="s">
        <v>191</v>
      </c>
      <c r="Q5" s="198" t="s">
        <v>192</v>
      </c>
      <c r="R5" s="177" t="s">
        <v>194</v>
      </c>
      <c r="S5" s="183" t="s">
        <v>191</v>
      </c>
      <c r="T5" s="201" t="s">
        <v>192</v>
      </c>
    </row>
    <row r="6" spans="1:22" x14ac:dyDescent="0.25">
      <c r="A6" s="214" t="s">
        <v>141</v>
      </c>
      <c r="B6" s="215"/>
      <c r="C6" s="215">
        <f>Leavers!D18</f>
        <v>11</v>
      </c>
      <c r="D6" s="215">
        <v>9</v>
      </c>
      <c r="E6" s="215">
        <v>19</v>
      </c>
      <c r="F6" s="215">
        <f>Leavers!D36</f>
        <v>16</v>
      </c>
      <c r="G6" s="215">
        <v>22</v>
      </c>
      <c r="H6" s="215">
        <v>13</v>
      </c>
      <c r="I6" s="215">
        <f>Leavers!D53</f>
        <v>15</v>
      </c>
      <c r="J6" s="215">
        <v>8</v>
      </c>
      <c r="K6" s="215">
        <v>9</v>
      </c>
      <c r="L6" s="215">
        <f>Leavers!D89</f>
        <v>4</v>
      </c>
      <c r="M6" s="215">
        <v>4</v>
      </c>
      <c r="N6" s="215">
        <v>5</v>
      </c>
      <c r="O6" s="215">
        <f>Leavers!D83</f>
        <v>23</v>
      </c>
      <c r="P6" s="215">
        <v>13</v>
      </c>
      <c r="Q6" s="215">
        <v>14</v>
      </c>
      <c r="R6" s="215">
        <f>C6+F6+I6+L6+O6</f>
        <v>69</v>
      </c>
      <c r="S6" s="215">
        <f t="shared" ref="S6:T8" si="0">D6+G6+J6+M6+P6</f>
        <v>56</v>
      </c>
      <c r="T6" s="216">
        <f t="shared" si="0"/>
        <v>60</v>
      </c>
    </row>
    <row r="7" spans="1:22" x14ac:dyDescent="0.25">
      <c r="A7" s="178" t="s">
        <v>173</v>
      </c>
      <c r="B7" s="140"/>
      <c r="C7" s="133">
        <f>Leavers!P18+Leavers!P19</f>
        <v>9</v>
      </c>
      <c r="D7" s="184"/>
      <c r="E7" s="189"/>
      <c r="F7" s="133">
        <f>Leavers!P36+Leavers!P37</f>
        <v>42</v>
      </c>
      <c r="G7" s="184"/>
      <c r="H7" s="195"/>
      <c r="I7" s="133">
        <f>Leavers!P53+Leavers!P54</f>
        <v>21</v>
      </c>
      <c r="J7" s="184"/>
      <c r="K7" s="195"/>
      <c r="L7" s="133">
        <f>Leavers!P89+Leavers!P90</f>
        <v>12</v>
      </c>
      <c r="M7" s="184"/>
      <c r="N7" s="195"/>
      <c r="O7" s="133">
        <f>Leavers!P83+Leavers!P84</f>
        <v>71</v>
      </c>
      <c r="P7" s="184"/>
      <c r="Q7" s="195"/>
      <c r="R7" s="133">
        <f t="shared" ref="R7:R17" si="1">C7+F7+I7+L7+O7</f>
        <v>155</v>
      </c>
      <c r="S7" s="184">
        <f t="shared" si="0"/>
        <v>0</v>
      </c>
      <c r="T7" s="202">
        <f t="shared" si="0"/>
        <v>0</v>
      </c>
    </row>
    <row r="8" spans="1:22" x14ac:dyDescent="0.25">
      <c r="A8" s="178" t="s">
        <v>161</v>
      </c>
      <c r="B8" s="140"/>
      <c r="C8" s="133">
        <f>Leavers!P18</f>
        <v>9</v>
      </c>
      <c r="D8" s="184">
        <v>7</v>
      </c>
      <c r="E8" s="189">
        <v>31</v>
      </c>
      <c r="F8" s="133">
        <f>Leavers!P36</f>
        <v>32</v>
      </c>
      <c r="G8" s="184">
        <v>57</v>
      </c>
      <c r="H8" s="195">
        <v>26</v>
      </c>
      <c r="I8" s="133">
        <f>Leavers!P53</f>
        <v>21</v>
      </c>
      <c r="J8" s="184">
        <v>4</v>
      </c>
      <c r="K8" s="195">
        <v>1</v>
      </c>
      <c r="L8" s="133">
        <f>Leavers!P89</f>
        <v>10</v>
      </c>
      <c r="M8" s="184">
        <v>9</v>
      </c>
      <c r="N8" s="195">
        <v>7</v>
      </c>
      <c r="O8" s="133">
        <f>Leavers!P83</f>
        <v>65</v>
      </c>
      <c r="P8" s="184">
        <v>35</v>
      </c>
      <c r="Q8" s="195">
        <v>41</v>
      </c>
      <c r="R8" s="133">
        <f t="shared" si="1"/>
        <v>137</v>
      </c>
      <c r="S8" s="184">
        <f t="shared" si="0"/>
        <v>112</v>
      </c>
      <c r="T8" s="202">
        <f t="shared" si="0"/>
        <v>106</v>
      </c>
    </row>
    <row r="9" spans="1:22" x14ac:dyDescent="0.25">
      <c r="A9" s="178" t="s">
        <v>174</v>
      </c>
      <c r="B9" s="140"/>
      <c r="C9" s="135">
        <f>C7/C6</f>
        <v>0.81818181818181823</v>
      </c>
      <c r="D9" s="185">
        <v>0.78</v>
      </c>
      <c r="E9" s="190">
        <v>1.6</v>
      </c>
      <c r="F9" s="135">
        <f t="shared" ref="F9:T9" si="2">F7/F6</f>
        <v>2.625</v>
      </c>
      <c r="G9" s="185">
        <v>2.59</v>
      </c>
      <c r="H9" s="199">
        <v>2</v>
      </c>
      <c r="I9" s="135">
        <f t="shared" si="2"/>
        <v>1.4</v>
      </c>
      <c r="J9" s="185">
        <v>0.5</v>
      </c>
      <c r="K9" s="199">
        <v>0.1</v>
      </c>
      <c r="L9" s="135">
        <f t="shared" si="2"/>
        <v>3</v>
      </c>
      <c r="M9" s="185">
        <v>2.25</v>
      </c>
      <c r="N9" s="199">
        <v>1.4</v>
      </c>
      <c r="O9" s="135">
        <f t="shared" si="2"/>
        <v>3.0869565217391304</v>
      </c>
      <c r="P9" s="185">
        <f t="shared" si="2"/>
        <v>0</v>
      </c>
      <c r="Q9" s="199">
        <f t="shared" si="2"/>
        <v>0</v>
      </c>
      <c r="R9" s="135">
        <f t="shared" si="2"/>
        <v>2.2463768115942031</v>
      </c>
      <c r="S9" s="185">
        <f t="shared" si="2"/>
        <v>0</v>
      </c>
      <c r="T9" s="203">
        <f t="shared" si="2"/>
        <v>0</v>
      </c>
    </row>
    <row r="10" spans="1:22" x14ac:dyDescent="0.25">
      <c r="A10" s="178" t="s">
        <v>146</v>
      </c>
      <c r="B10" s="140"/>
      <c r="C10" s="135">
        <f>C8/C6</f>
        <v>0.81818181818181823</v>
      </c>
      <c r="D10" s="185">
        <f t="shared" ref="D10:T10" si="3">D8/D6</f>
        <v>0.77777777777777779</v>
      </c>
      <c r="E10" s="190">
        <f t="shared" si="3"/>
        <v>1.631578947368421</v>
      </c>
      <c r="F10" s="135">
        <f t="shared" si="3"/>
        <v>2</v>
      </c>
      <c r="G10" s="185">
        <f t="shared" si="3"/>
        <v>2.5909090909090908</v>
      </c>
      <c r="H10" s="199">
        <f t="shared" si="3"/>
        <v>2</v>
      </c>
      <c r="I10" s="135">
        <f t="shared" si="3"/>
        <v>1.4</v>
      </c>
      <c r="J10" s="185">
        <f t="shared" si="3"/>
        <v>0.5</v>
      </c>
      <c r="K10" s="199">
        <f t="shared" si="3"/>
        <v>0.1111111111111111</v>
      </c>
      <c r="L10" s="135">
        <f t="shared" si="3"/>
        <v>2.5</v>
      </c>
      <c r="M10" s="185">
        <f t="shared" si="3"/>
        <v>2.25</v>
      </c>
      <c r="N10" s="199">
        <f t="shared" si="3"/>
        <v>1.4</v>
      </c>
      <c r="O10" s="135">
        <f t="shared" si="3"/>
        <v>2.8260869565217392</v>
      </c>
      <c r="P10" s="185">
        <f t="shared" si="3"/>
        <v>2.6923076923076925</v>
      </c>
      <c r="Q10" s="199">
        <f t="shared" si="3"/>
        <v>2.9285714285714284</v>
      </c>
      <c r="R10" s="135">
        <f t="shared" si="3"/>
        <v>1.9855072463768115</v>
      </c>
      <c r="S10" s="185">
        <f t="shared" si="3"/>
        <v>2</v>
      </c>
      <c r="T10" s="203">
        <f t="shared" si="3"/>
        <v>1.7666666666666666</v>
      </c>
    </row>
    <row r="11" spans="1:22" x14ac:dyDescent="0.25">
      <c r="A11" s="178" t="s">
        <v>148</v>
      </c>
      <c r="B11" s="140"/>
      <c r="C11" s="133">
        <f>SUM(Leavers!F18:N18)</f>
        <v>2</v>
      </c>
      <c r="D11" s="184">
        <v>1</v>
      </c>
      <c r="E11" s="189">
        <v>10</v>
      </c>
      <c r="F11" s="133">
        <f>SUM(Leavers!F36:N36)</f>
        <v>3</v>
      </c>
      <c r="G11" s="184">
        <v>3</v>
      </c>
      <c r="H11" s="195">
        <v>4</v>
      </c>
      <c r="I11" s="133">
        <f>SUM(Leavers!F53:N53)</f>
        <v>4</v>
      </c>
      <c r="J11" s="184">
        <v>0</v>
      </c>
      <c r="K11" s="195">
        <v>0</v>
      </c>
      <c r="L11" s="133">
        <f>SUM(Leavers!F89:N89)</f>
        <v>1</v>
      </c>
      <c r="M11" s="184">
        <v>0</v>
      </c>
      <c r="N11" s="195">
        <v>1</v>
      </c>
      <c r="O11" s="133">
        <f>SUM(Leavers!F83:N83)</f>
        <v>21</v>
      </c>
      <c r="P11" s="184">
        <v>12</v>
      </c>
      <c r="Q11" s="195">
        <v>9</v>
      </c>
      <c r="R11" s="133">
        <f t="shared" si="1"/>
        <v>31</v>
      </c>
      <c r="S11" s="184">
        <f t="shared" ref="S11" si="4">D11+G11+J11+M11+P11</f>
        <v>16</v>
      </c>
      <c r="T11" s="202">
        <f t="shared" ref="T11" si="5">E11+H11+K11+N11+Q11</f>
        <v>24</v>
      </c>
    </row>
    <row r="12" spans="1:22" x14ac:dyDescent="0.25">
      <c r="A12" s="178" t="s">
        <v>149</v>
      </c>
      <c r="B12" s="140"/>
      <c r="C12" s="135">
        <f>C11/C6</f>
        <v>0.18181818181818182</v>
      </c>
      <c r="D12" s="185">
        <f t="shared" ref="D12:R12" si="6">D11/D6</f>
        <v>0.1111111111111111</v>
      </c>
      <c r="E12" s="190">
        <f t="shared" si="6"/>
        <v>0.52631578947368418</v>
      </c>
      <c r="F12" s="135">
        <f t="shared" si="6"/>
        <v>0.1875</v>
      </c>
      <c r="G12" s="185">
        <f t="shared" si="6"/>
        <v>0.13636363636363635</v>
      </c>
      <c r="H12" s="199">
        <f t="shared" si="6"/>
        <v>0.30769230769230771</v>
      </c>
      <c r="I12" s="135">
        <f t="shared" si="6"/>
        <v>0.26666666666666666</v>
      </c>
      <c r="J12" s="185">
        <f t="shared" si="6"/>
        <v>0</v>
      </c>
      <c r="K12" s="199">
        <f t="shared" si="6"/>
        <v>0</v>
      </c>
      <c r="L12" s="135">
        <f t="shared" si="6"/>
        <v>0.25</v>
      </c>
      <c r="M12" s="185">
        <f t="shared" si="6"/>
        <v>0</v>
      </c>
      <c r="N12" s="199">
        <f t="shared" si="6"/>
        <v>0.2</v>
      </c>
      <c r="O12" s="135">
        <f t="shared" si="6"/>
        <v>0.91304347826086951</v>
      </c>
      <c r="P12" s="185">
        <f t="shared" si="6"/>
        <v>0.92307692307692313</v>
      </c>
      <c r="Q12" s="199">
        <f t="shared" si="6"/>
        <v>0.6428571428571429</v>
      </c>
      <c r="R12" s="135">
        <f t="shared" si="6"/>
        <v>0.44927536231884058</v>
      </c>
      <c r="S12" s="185">
        <f t="shared" ref="S12" si="7">S11/S6</f>
        <v>0.2857142857142857</v>
      </c>
      <c r="T12" s="203">
        <f t="shared" ref="T12" si="8">T11/T6</f>
        <v>0.4</v>
      </c>
    </row>
    <row r="13" spans="1:22" x14ac:dyDescent="0.25">
      <c r="A13" s="179" t="s">
        <v>150</v>
      </c>
      <c r="B13" s="142"/>
      <c r="C13" s="133">
        <v>2</v>
      </c>
      <c r="D13" s="184">
        <v>1</v>
      </c>
      <c r="E13" s="189">
        <v>6</v>
      </c>
      <c r="F13" s="133">
        <v>2</v>
      </c>
      <c r="G13" s="184">
        <v>2</v>
      </c>
      <c r="H13" s="195">
        <v>3</v>
      </c>
      <c r="I13" s="133">
        <v>3</v>
      </c>
      <c r="J13" s="184">
        <v>0</v>
      </c>
      <c r="K13" s="195">
        <v>0</v>
      </c>
      <c r="L13" s="133">
        <v>1</v>
      </c>
      <c r="M13" s="184">
        <v>0</v>
      </c>
      <c r="N13" s="195">
        <v>1</v>
      </c>
      <c r="O13" s="133">
        <v>6</v>
      </c>
      <c r="P13" s="184">
        <v>5</v>
      </c>
      <c r="Q13" s="195">
        <v>4</v>
      </c>
      <c r="R13" s="133">
        <f t="shared" si="1"/>
        <v>14</v>
      </c>
      <c r="S13" s="184">
        <f t="shared" ref="S13:S14" si="9">D13+G13+J13+M13+P13</f>
        <v>8</v>
      </c>
      <c r="T13" s="202">
        <f t="shared" ref="T13:T14" si="10">E13+H13+K13+N13+Q13</f>
        <v>14</v>
      </c>
      <c r="U13" s="12"/>
    </row>
    <row r="14" spans="1:22" x14ac:dyDescent="0.25">
      <c r="A14" s="179" t="s">
        <v>165</v>
      </c>
      <c r="B14" s="142"/>
      <c r="C14" s="133">
        <f>COUNTIF(Leavers!P7:P17,"=0")</f>
        <v>6</v>
      </c>
      <c r="D14" s="184">
        <v>7</v>
      </c>
      <c r="E14" s="189">
        <v>11</v>
      </c>
      <c r="F14" s="133">
        <f>COUNTIF(Leavers!P20:P35,"=0")</f>
        <v>4</v>
      </c>
      <c r="G14" s="184">
        <v>4</v>
      </c>
      <c r="H14" s="195">
        <v>2</v>
      </c>
      <c r="I14" s="133">
        <f>COUNTIF(Leavers!P38:P52,"=0")</f>
        <v>5</v>
      </c>
      <c r="J14" s="184">
        <v>4</v>
      </c>
      <c r="K14" s="195">
        <v>8</v>
      </c>
      <c r="L14" s="133">
        <v>0</v>
      </c>
      <c r="M14" s="184">
        <v>0</v>
      </c>
      <c r="N14" s="195">
        <v>2</v>
      </c>
      <c r="O14" s="133">
        <f>COUNTIF(Leavers!P60:P82,"=0")</f>
        <v>6</v>
      </c>
      <c r="P14" s="184">
        <v>6</v>
      </c>
      <c r="Q14" s="195">
        <v>4</v>
      </c>
      <c r="R14" s="133">
        <f t="shared" si="1"/>
        <v>21</v>
      </c>
      <c r="S14" s="184">
        <f t="shared" si="9"/>
        <v>21</v>
      </c>
      <c r="T14" s="202">
        <f t="shared" si="10"/>
        <v>27</v>
      </c>
      <c r="U14" s="12"/>
    </row>
    <row r="15" spans="1:22" x14ac:dyDescent="0.25">
      <c r="A15" s="217" t="s">
        <v>166</v>
      </c>
      <c r="B15" s="218"/>
      <c r="C15" s="219">
        <f>(C6-C14)/C6*100</f>
        <v>45.454545454545453</v>
      </c>
      <c r="D15" s="219">
        <f t="shared" ref="D15:R15" si="11">(D6-D14)/D6*100</f>
        <v>22.222222222222221</v>
      </c>
      <c r="E15" s="219">
        <f t="shared" si="11"/>
        <v>42.105263157894733</v>
      </c>
      <c r="F15" s="219">
        <f t="shared" si="11"/>
        <v>75</v>
      </c>
      <c r="G15" s="219">
        <f t="shared" si="11"/>
        <v>81.818181818181827</v>
      </c>
      <c r="H15" s="219">
        <f t="shared" si="11"/>
        <v>84.615384615384613</v>
      </c>
      <c r="I15" s="219">
        <f t="shared" si="11"/>
        <v>66.666666666666657</v>
      </c>
      <c r="J15" s="219">
        <f t="shared" si="11"/>
        <v>50</v>
      </c>
      <c r="K15" s="219">
        <f t="shared" si="11"/>
        <v>11.111111111111111</v>
      </c>
      <c r="L15" s="219">
        <f t="shared" si="11"/>
        <v>100</v>
      </c>
      <c r="M15" s="219">
        <f t="shared" si="11"/>
        <v>100</v>
      </c>
      <c r="N15" s="219">
        <f t="shared" si="11"/>
        <v>60</v>
      </c>
      <c r="O15" s="219">
        <f t="shared" si="11"/>
        <v>73.91304347826086</v>
      </c>
      <c r="P15" s="219">
        <f t="shared" si="11"/>
        <v>53.846153846153847</v>
      </c>
      <c r="Q15" s="219">
        <f t="shared" si="11"/>
        <v>71.428571428571431</v>
      </c>
      <c r="R15" s="219">
        <f t="shared" si="11"/>
        <v>69.565217391304344</v>
      </c>
      <c r="S15" s="219">
        <f t="shared" ref="S15" si="12">(S6-S14)/S6*100</f>
        <v>62.5</v>
      </c>
      <c r="T15" s="220">
        <f t="shared" ref="T15" si="13">(T6-T14)/T6*100</f>
        <v>55.000000000000007</v>
      </c>
      <c r="U15" s="12"/>
    </row>
    <row r="16" spans="1:22" x14ac:dyDescent="0.25">
      <c r="A16" s="179" t="s">
        <v>167</v>
      </c>
      <c r="B16" s="142"/>
      <c r="C16" s="137">
        <f>COUNTIF(Leavers!P7:P17,"&gt;3")</f>
        <v>0</v>
      </c>
      <c r="D16" s="186">
        <v>1</v>
      </c>
      <c r="E16" s="191">
        <v>5</v>
      </c>
      <c r="F16" s="137">
        <f>COUNTIF(Leavers!P20:P35,"&gt;3")</f>
        <v>2</v>
      </c>
      <c r="G16" s="186">
        <v>7</v>
      </c>
      <c r="H16" s="196">
        <v>0</v>
      </c>
      <c r="I16" s="137">
        <f>COUNTIF(Leavers!P38:P52,"&gt;3")</f>
        <v>1</v>
      </c>
      <c r="J16" s="186">
        <v>4</v>
      </c>
      <c r="K16" s="196">
        <v>0</v>
      </c>
      <c r="L16" s="137">
        <v>1</v>
      </c>
      <c r="M16" s="186">
        <v>0</v>
      </c>
      <c r="N16" s="196">
        <v>0</v>
      </c>
      <c r="O16" s="137">
        <f>COUNTIF(Leavers!P60:P82,"&gt;3")</f>
        <v>10</v>
      </c>
      <c r="P16" s="186">
        <v>6</v>
      </c>
      <c r="Q16" s="196">
        <v>7</v>
      </c>
      <c r="R16" s="133">
        <f t="shared" si="1"/>
        <v>14</v>
      </c>
      <c r="S16" s="184">
        <f t="shared" ref="S16" si="14">D16+G16+J16+M16+P16</f>
        <v>18</v>
      </c>
      <c r="T16" s="202">
        <f t="shared" ref="T16" si="15">E16+H16+K16+N16+Q16</f>
        <v>12</v>
      </c>
      <c r="U16" s="12"/>
    </row>
    <row r="17" spans="1:21" ht="15.75" thickBot="1" x14ac:dyDescent="0.3">
      <c r="A17" s="180" t="s">
        <v>168</v>
      </c>
      <c r="B17" s="181"/>
      <c r="C17" s="182">
        <f>C16/C6*100</f>
        <v>0</v>
      </c>
      <c r="D17" s="187">
        <f t="shared" ref="D17:R17" si="16">D16/D6*100</f>
        <v>11.111111111111111</v>
      </c>
      <c r="E17" s="192">
        <f t="shared" si="16"/>
        <v>26.315789473684209</v>
      </c>
      <c r="F17" s="182">
        <f t="shared" si="16"/>
        <v>12.5</v>
      </c>
      <c r="G17" s="187">
        <f t="shared" si="16"/>
        <v>31.818181818181817</v>
      </c>
      <c r="H17" s="200">
        <f t="shared" si="16"/>
        <v>0</v>
      </c>
      <c r="I17" s="182">
        <f t="shared" si="16"/>
        <v>6.666666666666667</v>
      </c>
      <c r="J17" s="187">
        <f t="shared" si="16"/>
        <v>50</v>
      </c>
      <c r="K17" s="200">
        <f t="shared" si="16"/>
        <v>0</v>
      </c>
      <c r="L17" s="182">
        <f t="shared" si="16"/>
        <v>25</v>
      </c>
      <c r="M17" s="187">
        <f t="shared" si="16"/>
        <v>0</v>
      </c>
      <c r="N17" s="200">
        <f t="shared" si="16"/>
        <v>0</v>
      </c>
      <c r="O17" s="182">
        <f t="shared" si="16"/>
        <v>43.478260869565219</v>
      </c>
      <c r="P17" s="187">
        <f t="shared" si="16"/>
        <v>46.153846153846153</v>
      </c>
      <c r="Q17" s="200">
        <f t="shared" si="16"/>
        <v>50</v>
      </c>
      <c r="R17" s="182">
        <f t="shared" si="16"/>
        <v>20.289855072463769</v>
      </c>
      <c r="S17" s="187">
        <f>S16/S6*100</f>
        <v>32.142857142857146</v>
      </c>
      <c r="T17" s="204">
        <f t="shared" ref="T17" si="17">T16/T6*100</f>
        <v>20</v>
      </c>
      <c r="U17" s="12"/>
    </row>
    <row r="18" spans="1:21" ht="15.75" thickTop="1" x14ac:dyDescent="0.25">
      <c r="A18" s="145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2"/>
    </row>
    <row r="19" spans="1:21" ht="15.75" thickBot="1" x14ac:dyDescent="0.3">
      <c r="A19" s="147" t="s">
        <v>188</v>
      </c>
      <c r="B19" s="147"/>
      <c r="C19" s="147"/>
      <c r="D19" s="148"/>
      <c r="E19" s="148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2"/>
    </row>
    <row r="20" spans="1:21" x14ac:dyDescent="0.25">
      <c r="A20" s="129"/>
      <c r="B20" s="130"/>
      <c r="C20" s="169" t="s">
        <v>193</v>
      </c>
      <c r="D20" s="169"/>
      <c r="E20" s="169"/>
      <c r="F20" s="169" t="s">
        <v>95</v>
      </c>
      <c r="G20" s="169"/>
      <c r="H20" s="169"/>
      <c r="I20" s="169" t="s">
        <v>112</v>
      </c>
      <c r="J20" s="169"/>
      <c r="K20" s="169"/>
      <c r="L20" s="169" t="s">
        <v>140</v>
      </c>
      <c r="M20" s="169"/>
      <c r="N20" s="169"/>
      <c r="O20" s="169" t="s">
        <v>138</v>
      </c>
      <c r="P20" s="169"/>
      <c r="Q20" s="169"/>
      <c r="R20" s="169" t="s">
        <v>145</v>
      </c>
      <c r="S20" s="169"/>
      <c r="T20" s="170"/>
      <c r="U20" s="12"/>
    </row>
    <row r="21" spans="1:21" x14ac:dyDescent="0.25">
      <c r="A21" s="205"/>
      <c r="B21" s="176"/>
      <c r="C21" s="177" t="s">
        <v>194</v>
      </c>
      <c r="D21" s="183" t="s">
        <v>191</v>
      </c>
      <c r="E21" s="198" t="s">
        <v>192</v>
      </c>
      <c r="F21" s="177" t="s">
        <v>194</v>
      </c>
      <c r="G21" s="183" t="s">
        <v>191</v>
      </c>
      <c r="H21" s="198" t="s">
        <v>192</v>
      </c>
      <c r="I21" s="177" t="s">
        <v>194</v>
      </c>
      <c r="J21" s="183" t="s">
        <v>191</v>
      </c>
      <c r="K21" s="198" t="s">
        <v>192</v>
      </c>
      <c r="L21" s="177" t="s">
        <v>194</v>
      </c>
      <c r="M21" s="183" t="s">
        <v>191</v>
      </c>
      <c r="N21" s="198" t="s">
        <v>192</v>
      </c>
      <c r="O21" s="177" t="s">
        <v>194</v>
      </c>
      <c r="P21" s="183" t="s">
        <v>191</v>
      </c>
      <c r="Q21" s="198" t="s">
        <v>192</v>
      </c>
      <c r="R21" s="177" t="s">
        <v>194</v>
      </c>
      <c r="S21" s="183" t="s">
        <v>191</v>
      </c>
      <c r="T21" s="206" t="s">
        <v>192</v>
      </c>
      <c r="U21" s="12"/>
    </row>
    <row r="22" spans="1:21" x14ac:dyDescent="0.25">
      <c r="A22" s="141" t="s">
        <v>175</v>
      </c>
      <c r="B22" s="142"/>
      <c r="C22" s="137">
        <f>Leavers!W18</f>
        <v>2</v>
      </c>
      <c r="D22" s="186">
        <v>6</v>
      </c>
      <c r="E22" s="196"/>
      <c r="F22" s="137">
        <f>Leavers!W36</f>
        <v>0</v>
      </c>
      <c r="G22" s="186">
        <v>0</v>
      </c>
      <c r="H22" s="196"/>
      <c r="I22" s="137">
        <f>Leavers!W54</f>
        <v>1</v>
      </c>
      <c r="J22" s="186">
        <v>10</v>
      </c>
      <c r="K22" s="196"/>
      <c r="L22" s="137">
        <f>Leavers!W89</f>
        <v>5</v>
      </c>
      <c r="M22" s="186">
        <v>10</v>
      </c>
      <c r="N22" s="196"/>
      <c r="O22" s="137">
        <f>Leavers!W83</f>
        <v>6</v>
      </c>
      <c r="P22" s="186">
        <v>5</v>
      </c>
      <c r="Q22" s="196"/>
      <c r="R22" s="137">
        <f>C22+F22+I22+L22+O22</f>
        <v>14</v>
      </c>
      <c r="S22" s="186">
        <f>D22+G22+J22+M22+P22</f>
        <v>31</v>
      </c>
      <c r="T22" s="207"/>
      <c r="U22" s="12"/>
    </row>
    <row r="23" spans="1:21" ht="15.75" thickBot="1" x14ac:dyDescent="0.3">
      <c r="A23" s="143" t="s">
        <v>176</v>
      </c>
      <c r="B23" s="144"/>
      <c r="C23" s="151">
        <f>C22/C6</f>
        <v>0.18181818181818182</v>
      </c>
      <c r="D23" s="193">
        <f>D22/D6</f>
        <v>0.66666666666666663</v>
      </c>
      <c r="E23" s="197"/>
      <c r="F23" s="151">
        <f t="shared" ref="F23:S23" si="18">F22/F6</f>
        <v>0</v>
      </c>
      <c r="G23" s="193">
        <f t="shared" si="18"/>
        <v>0</v>
      </c>
      <c r="H23" s="197"/>
      <c r="I23" s="151">
        <f t="shared" si="18"/>
        <v>6.6666666666666666E-2</v>
      </c>
      <c r="J23" s="193">
        <f t="shared" si="18"/>
        <v>1.25</v>
      </c>
      <c r="K23" s="197"/>
      <c r="L23" s="151">
        <f t="shared" si="18"/>
        <v>1.25</v>
      </c>
      <c r="M23" s="193">
        <f t="shared" si="18"/>
        <v>2.5</v>
      </c>
      <c r="N23" s="197"/>
      <c r="O23" s="151">
        <f t="shared" si="18"/>
        <v>0.2608695652173913</v>
      </c>
      <c r="P23" s="193">
        <f t="shared" si="18"/>
        <v>0.38461538461538464</v>
      </c>
      <c r="Q23" s="197"/>
      <c r="R23" s="151">
        <f t="shared" si="18"/>
        <v>0.20289855072463769</v>
      </c>
      <c r="S23" s="193">
        <f t="shared" si="18"/>
        <v>0.5535714285714286</v>
      </c>
      <c r="T23" s="208"/>
      <c r="U23" s="12"/>
    </row>
    <row r="24" spans="1:21" x14ac:dyDescent="0.25">
      <c r="A24" s="22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2"/>
    </row>
    <row r="25" spans="1:21" ht="15.75" thickBot="1" x14ac:dyDescent="0.3">
      <c r="A25" s="149" t="s">
        <v>189</v>
      </c>
      <c r="B25" s="149"/>
      <c r="C25" s="149"/>
      <c r="D25" s="150"/>
      <c r="E25" s="15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2"/>
    </row>
    <row r="26" spans="1:21" x14ac:dyDescent="0.25">
      <c r="A26" s="129"/>
      <c r="B26" s="130"/>
      <c r="C26" s="169" t="s">
        <v>193</v>
      </c>
      <c r="D26" s="169"/>
      <c r="E26" s="169"/>
      <c r="F26" s="169" t="s">
        <v>95</v>
      </c>
      <c r="G26" s="169"/>
      <c r="H26" s="169"/>
      <c r="I26" s="169" t="s">
        <v>112</v>
      </c>
      <c r="J26" s="169"/>
      <c r="K26" s="169"/>
      <c r="L26" s="169" t="s">
        <v>140</v>
      </c>
      <c r="M26" s="169"/>
      <c r="N26" s="169"/>
      <c r="O26" s="169" t="s">
        <v>138</v>
      </c>
      <c r="P26" s="169"/>
      <c r="Q26" s="169"/>
      <c r="R26" s="169" t="s">
        <v>145</v>
      </c>
      <c r="S26" s="169"/>
      <c r="T26" s="170"/>
      <c r="U26" s="12"/>
    </row>
    <row r="27" spans="1:21" x14ac:dyDescent="0.25">
      <c r="A27" s="205"/>
      <c r="B27" s="176"/>
      <c r="C27" s="177" t="s">
        <v>194</v>
      </c>
      <c r="D27" s="183" t="s">
        <v>191</v>
      </c>
      <c r="E27" s="198" t="s">
        <v>192</v>
      </c>
      <c r="F27" s="177" t="s">
        <v>194</v>
      </c>
      <c r="G27" s="183" t="s">
        <v>191</v>
      </c>
      <c r="H27" s="198" t="s">
        <v>192</v>
      </c>
      <c r="I27" s="177" t="s">
        <v>194</v>
      </c>
      <c r="J27" s="183" t="s">
        <v>191</v>
      </c>
      <c r="K27" s="198" t="s">
        <v>192</v>
      </c>
      <c r="L27" s="177" t="s">
        <v>194</v>
      </c>
      <c r="M27" s="183" t="s">
        <v>191</v>
      </c>
      <c r="N27" s="198" t="s">
        <v>192</v>
      </c>
      <c r="O27" s="177" t="s">
        <v>194</v>
      </c>
      <c r="P27" s="183" t="s">
        <v>191</v>
      </c>
      <c r="Q27" s="198" t="s">
        <v>192</v>
      </c>
      <c r="R27" s="177" t="s">
        <v>194</v>
      </c>
      <c r="S27" s="183" t="s">
        <v>191</v>
      </c>
      <c r="T27" s="206" t="s">
        <v>192</v>
      </c>
      <c r="U27" s="12"/>
    </row>
    <row r="28" spans="1:21" x14ac:dyDescent="0.25">
      <c r="A28" s="153" t="s">
        <v>156</v>
      </c>
      <c r="B28" s="154"/>
      <c r="C28" s="133">
        <v>2</v>
      </c>
      <c r="D28" s="184">
        <v>5</v>
      </c>
      <c r="E28" s="195">
        <v>0</v>
      </c>
      <c r="F28" s="133">
        <f>(COUNTIF(Summary!X38:X52,"=E3")+COUNTIF(Leavers!Y20:Y35,"=E3"))</f>
        <v>1</v>
      </c>
      <c r="G28" s="184">
        <v>0</v>
      </c>
      <c r="H28" s="195">
        <v>0</v>
      </c>
      <c r="I28" s="133">
        <f>(COUNTIF(Summary!Z9:Z33,"=E3")+COUNTIF(Leavers!AA7:AA17,"=E3"))</f>
        <v>2</v>
      </c>
      <c r="J28" s="184">
        <v>4</v>
      </c>
      <c r="K28" s="195">
        <v>6</v>
      </c>
      <c r="L28" s="133">
        <v>0</v>
      </c>
      <c r="M28" s="184">
        <v>0</v>
      </c>
      <c r="N28" s="195">
        <v>1</v>
      </c>
      <c r="O28" s="133">
        <f>(COUNTIF(Summary!AB9:AB33,"=E3")+COUNTIF(Leavers!AC7:AC17,"=E3"))</f>
        <v>0</v>
      </c>
      <c r="P28" s="184">
        <v>1</v>
      </c>
      <c r="Q28" s="195">
        <v>1</v>
      </c>
      <c r="R28" s="133">
        <f>C28+F28+I28+L28+O28</f>
        <v>5</v>
      </c>
      <c r="S28" s="184">
        <f>D28+G28+J28+M28+P28</f>
        <v>10</v>
      </c>
      <c r="T28" s="194">
        <f>E28+H28+K28+N28+Q28</f>
        <v>8</v>
      </c>
      <c r="U28" s="12"/>
    </row>
    <row r="29" spans="1:21" x14ac:dyDescent="0.25">
      <c r="A29" s="139" t="s">
        <v>152</v>
      </c>
      <c r="B29" s="140"/>
      <c r="C29" s="133">
        <v>4</v>
      </c>
      <c r="D29" s="184">
        <v>2</v>
      </c>
      <c r="E29" s="195">
        <v>8</v>
      </c>
      <c r="F29" s="133">
        <v>0</v>
      </c>
      <c r="G29" s="184">
        <v>0</v>
      </c>
      <c r="H29" s="195">
        <v>1</v>
      </c>
      <c r="I29" s="133">
        <v>1</v>
      </c>
      <c r="J29" s="184">
        <v>4</v>
      </c>
      <c r="K29" s="195">
        <v>3</v>
      </c>
      <c r="L29" s="133">
        <v>1</v>
      </c>
      <c r="M29" s="184">
        <v>3</v>
      </c>
      <c r="N29" s="195">
        <v>1</v>
      </c>
      <c r="O29" s="133">
        <v>6</v>
      </c>
      <c r="P29" s="184">
        <v>4</v>
      </c>
      <c r="Q29" s="195">
        <v>2</v>
      </c>
      <c r="R29" s="133">
        <f t="shared" ref="R29:T38" si="19">C29+F29+I29+L29+O29</f>
        <v>12</v>
      </c>
      <c r="S29" s="184">
        <f t="shared" si="19"/>
        <v>13</v>
      </c>
      <c r="T29" s="194">
        <f t="shared" si="19"/>
        <v>15</v>
      </c>
    </row>
    <row r="30" spans="1:21" x14ac:dyDescent="0.25">
      <c r="A30" s="139" t="s">
        <v>153</v>
      </c>
      <c r="B30" s="140"/>
      <c r="C30" s="133">
        <v>2</v>
      </c>
      <c r="D30" s="184">
        <v>0</v>
      </c>
      <c r="E30" s="195">
        <v>1</v>
      </c>
      <c r="F30" s="133">
        <v>0</v>
      </c>
      <c r="G30" s="184">
        <v>0</v>
      </c>
      <c r="H30" s="195">
        <v>1</v>
      </c>
      <c r="I30" s="133">
        <v>0</v>
      </c>
      <c r="J30" s="184">
        <v>0</v>
      </c>
      <c r="K30" s="195">
        <v>0</v>
      </c>
      <c r="L30" s="133">
        <v>0</v>
      </c>
      <c r="M30" s="184">
        <v>1</v>
      </c>
      <c r="N30" s="195">
        <v>2</v>
      </c>
      <c r="O30" s="133">
        <v>1</v>
      </c>
      <c r="P30" s="184">
        <v>1</v>
      </c>
      <c r="Q30" s="195">
        <v>2</v>
      </c>
      <c r="R30" s="133">
        <f t="shared" si="19"/>
        <v>3</v>
      </c>
      <c r="S30" s="184">
        <f t="shared" si="19"/>
        <v>2</v>
      </c>
      <c r="T30" s="194">
        <f t="shared" si="19"/>
        <v>6</v>
      </c>
    </row>
    <row r="31" spans="1:21" x14ac:dyDescent="0.25">
      <c r="A31" s="139" t="s">
        <v>185</v>
      </c>
      <c r="B31" s="140"/>
      <c r="C31" s="133">
        <f>SUM(C28:C30)</f>
        <v>8</v>
      </c>
      <c r="D31" s="184">
        <f>SUM(D28:D30)</f>
        <v>7</v>
      </c>
      <c r="E31" s="195">
        <f t="shared" ref="E31:T31" si="20">SUM(E28:E30)</f>
        <v>9</v>
      </c>
      <c r="F31" s="133">
        <f t="shared" si="20"/>
        <v>1</v>
      </c>
      <c r="G31" s="184">
        <f t="shared" si="20"/>
        <v>0</v>
      </c>
      <c r="H31" s="195">
        <f t="shared" si="20"/>
        <v>2</v>
      </c>
      <c r="I31" s="133">
        <f t="shared" si="20"/>
        <v>3</v>
      </c>
      <c r="J31" s="184">
        <f t="shared" si="20"/>
        <v>8</v>
      </c>
      <c r="K31" s="195">
        <f t="shared" si="20"/>
        <v>9</v>
      </c>
      <c r="L31" s="133">
        <f t="shared" si="20"/>
        <v>1</v>
      </c>
      <c r="M31" s="184">
        <f t="shared" si="20"/>
        <v>4</v>
      </c>
      <c r="N31" s="195">
        <f t="shared" si="20"/>
        <v>4</v>
      </c>
      <c r="O31" s="133">
        <f t="shared" si="20"/>
        <v>7</v>
      </c>
      <c r="P31" s="184">
        <f t="shared" si="20"/>
        <v>6</v>
      </c>
      <c r="Q31" s="195">
        <f t="shared" si="20"/>
        <v>5</v>
      </c>
      <c r="R31" s="133">
        <f t="shared" si="20"/>
        <v>20</v>
      </c>
      <c r="S31" s="184">
        <f t="shared" si="20"/>
        <v>25</v>
      </c>
      <c r="T31" s="194">
        <f t="shared" si="20"/>
        <v>29</v>
      </c>
    </row>
    <row r="32" spans="1:21" x14ac:dyDescent="0.25">
      <c r="A32" s="139" t="s">
        <v>157</v>
      </c>
      <c r="B32" s="140"/>
      <c r="C32" s="133">
        <v>2</v>
      </c>
      <c r="D32" s="184">
        <v>5</v>
      </c>
      <c r="E32" s="195">
        <v>0</v>
      </c>
      <c r="F32" s="133">
        <v>1</v>
      </c>
      <c r="G32" s="184">
        <v>0</v>
      </c>
      <c r="H32" s="195">
        <v>7</v>
      </c>
      <c r="I32" s="133">
        <v>3</v>
      </c>
      <c r="J32" s="184">
        <v>5</v>
      </c>
      <c r="K32" s="195">
        <v>2</v>
      </c>
      <c r="L32" s="133">
        <v>0</v>
      </c>
      <c r="M32" s="184">
        <v>0</v>
      </c>
      <c r="N32" s="195">
        <v>0</v>
      </c>
      <c r="O32" s="133">
        <v>0</v>
      </c>
      <c r="P32" s="184">
        <v>0</v>
      </c>
      <c r="Q32" s="195">
        <v>1</v>
      </c>
      <c r="R32" s="133">
        <f t="shared" si="19"/>
        <v>6</v>
      </c>
      <c r="S32" s="184">
        <f t="shared" si="19"/>
        <v>10</v>
      </c>
      <c r="T32" s="194">
        <f t="shared" si="19"/>
        <v>10</v>
      </c>
    </row>
    <row r="33" spans="1:20" x14ac:dyDescent="0.25">
      <c r="A33" s="139" t="s">
        <v>154</v>
      </c>
      <c r="B33" s="140"/>
      <c r="C33" s="133">
        <v>7</v>
      </c>
      <c r="D33" s="184">
        <v>1</v>
      </c>
      <c r="E33" s="195">
        <v>8</v>
      </c>
      <c r="F33" s="133">
        <v>0</v>
      </c>
      <c r="G33" s="184">
        <v>0</v>
      </c>
      <c r="H33" s="195">
        <v>0</v>
      </c>
      <c r="I33" s="133">
        <v>1</v>
      </c>
      <c r="J33" s="184">
        <v>3</v>
      </c>
      <c r="K33" s="195">
        <v>5</v>
      </c>
      <c r="L33" s="133">
        <v>2</v>
      </c>
      <c r="M33" s="184">
        <v>0</v>
      </c>
      <c r="N33" s="195">
        <v>4</v>
      </c>
      <c r="O33" s="133">
        <v>7</v>
      </c>
      <c r="P33" s="184">
        <v>6</v>
      </c>
      <c r="Q33" s="195">
        <v>4</v>
      </c>
      <c r="R33" s="133">
        <f t="shared" si="19"/>
        <v>17</v>
      </c>
      <c r="S33" s="184">
        <f t="shared" si="19"/>
        <v>10</v>
      </c>
      <c r="T33" s="194">
        <f t="shared" si="19"/>
        <v>21</v>
      </c>
    </row>
    <row r="34" spans="1:20" x14ac:dyDescent="0.25">
      <c r="A34" s="139" t="s">
        <v>155</v>
      </c>
      <c r="B34" s="140"/>
      <c r="C34" s="133">
        <v>0</v>
      </c>
      <c r="D34" s="184">
        <v>0</v>
      </c>
      <c r="E34" s="195">
        <v>1</v>
      </c>
      <c r="F34" s="133">
        <v>0</v>
      </c>
      <c r="G34" s="184">
        <v>0</v>
      </c>
      <c r="H34" s="195">
        <v>0</v>
      </c>
      <c r="I34" s="133">
        <v>0</v>
      </c>
      <c r="J34" s="184">
        <v>0</v>
      </c>
      <c r="K34" s="195">
        <v>1</v>
      </c>
      <c r="L34" s="133">
        <v>0</v>
      </c>
      <c r="M34" s="184">
        <v>0</v>
      </c>
      <c r="N34" s="195">
        <v>3</v>
      </c>
      <c r="O34" s="133">
        <v>1</v>
      </c>
      <c r="P34" s="184">
        <v>0</v>
      </c>
      <c r="Q34" s="195">
        <v>1</v>
      </c>
      <c r="R34" s="133">
        <f t="shared" si="19"/>
        <v>1</v>
      </c>
      <c r="S34" s="184">
        <f t="shared" si="19"/>
        <v>0</v>
      </c>
      <c r="T34" s="194">
        <f t="shared" si="19"/>
        <v>6</v>
      </c>
    </row>
    <row r="35" spans="1:20" x14ac:dyDescent="0.25">
      <c r="A35" s="139" t="s">
        <v>186</v>
      </c>
      <c r="B35" s="140"/>
      <c r="C35" s="133">
        <f>SUM(C32:C34)</f>
        <v>9</v>
      </c>
      <c r="D35" s="184">
        <f>SUM(D32:D34)</f>
        <v>6</v>
      </c>
      <c r="E35" s="195"/>
      <c r="F35" s="133">
        <f t="shared" ref="F35:O35" si="21">SUM(F32:F34)</f>
        <v>1</v>
      </c>
      <c r="G35" s="184">
        <f>SUM(G32:G34)</f>
        <v>0</v>
      </c>
      <c r="H35" s="195"/>
      <c r="I35" s="133">
        <f t="shared" si="21"/>
        <v>4</v>
      </c>
      <c r="J35" s="184">
        <f>SUM(J32:J34)</f>
        <v>8</v>
      </c>
      <c r="K35" s="195"/>
      <c r="L35" s="133">
        <f t="shared" si="21"/>
        <v>2</v>
      </c>
      <c r="M35" s="184">
        <f>SUM(M32:M34)</f>
        <v>0</v>
      </c>
      <c r="N35" s="195"/>
      <c r="O35" s="133">
        <f t="shared" si="21"/>
        <v>8</v>
      </c>
      <c r="P35" s="184">
        <f>SUM(P32:P34)</f>
        <v>6</v>
      </c>
      <c r="Q35" s="195"/>
      <c r="R35" s="133">
        <f t="shared" si="19"/>
        <v>24</v>
      </c>
      <c r="S35" s="184">
        <f t="shared" si="19"/>
        <v>20</v>
      </c>
      <c r="T35" s="194">
        <f t="shared" si="19"/>
        <v>0</v>
      </c>
    </row>
    <row r="36" spans="1:20" x14ac:dyDescent="0.25">
      <c r="A36" s="139" t="s">
        <v>158</v>
      </c>
      <c r="B36" s="140"/>
      <c r="C36" s="133">
        <v>4</v>
      </c>
      <c r="D36" s="184"/>
      <c r="E36" s="195"/>
      <c r="F36" s="133">
        <v>6</v>
      </c>
      <c r="G36" s="184"/>
      <c r="H36" s="195"/>
      <c r="I36" s="133">
        <v>0</v>
      </c>
      <c r="J36" s="184"/>
      <c r="K36" s="195"/>
      <c r="L36" s="133">
        <v>4</v>
      </c>
      <c r="M36" s="184"/>
      <c r="N36" s="195"/>
      <c r="O36" s="133">
        <v>1</v>
      </c>
      <c r="P36" s="184"/>
      <c r="Q36" s="195"/>
      <c r="R36" s="133">
        <f t="shared" si="19"/>
        <v>15</v>
      </c>
      <c r="S36" s="184">
        <f t="shared" si="19"/>
        <v>0</v>
      </c>
      <c r="T36" s="194">
        <f t="shared" si="19"/>
        <v>0</v>
      </c>
    </row>
    <row r="37" spans="1:20" x14ac:dyDescent="0.25">
      <c r="A37" s="139" t="s">
        <v>159</v>
      </c>
      <c r="B37" s="140"/>
      <c r="C37" s="133">
        <v>8</v>
      </c>
      <c r="D37" s="184"/>
      <c r="E37" s="195"/>
      <c r="F37" s="133">
        <v>3</v>
      </c>
      <c r="G37" s="184"/>
      <c r="H37" s="195"/>
      <c r="I37" s="133">
        <v>2</v>
      </c>
      <c r="J37" s="184"/>
      <c r="K37" s="195"/>
      <c r="L37" s="133">
        <v>2</v>
      </c>
      <c r="M37" s="184"/>
      <c r="N37" s="195"/>
      <c r="O37" s="133">
        <v>8</v>
      </c>
      <c r="P37" s="184"/>
      <c r="Q37" s="195"/>
      <c r="R37" s="133">
        <f t="shared" si="19"/>
        <v>23</v>
      </c>
      <c r="S37" s="184">
        <f t="shared" si="19"/>
        <v>0</v>
      </c>
      <c r="T37" s="194">
        <f t="shared" si="19"/>
        <v>0</v>
      </c>
    </row>
    <row r="38" spans="1:20" x14ac:dyDescent="0.25">
      <c r="A38" s="139" t="s">
        <v>160</v>
      </c>
      <c r="B38" s="140"/>
      <c r="C38" s="133">
        <v>0</v>
      </c>
      <c r="D38" s="184"/>
      <c r="E38" s="195"/>
      <c r="F38" s="133">
        <v>3</v>
      </c>
      <c r="G38" s="184"/>
      <c r="H38" s="195"/>
      <c r="I38" s="133">
        <v>0</v>
      </c>
      <c r="J38" s="184"/>
      <c r="K38" s="195"/>
      <c r="L38" s="133">
        <v>0</v>
      </c>
      <c r="M38" s="184"/>
      <c r="N38" s="195"/>
      <c r="O38" s="133">
        <v>3</v>
      </c>
      <c r="P38" s="184"/>
      <c r="Q38" s="195"/>
      <c r="R38" s="133">
        <f t="shared" si="19"/>
        <v>6</v>
      </c>
      <c r="S38" s="184">
        <f t="shared" si="19"/>
        <v>0</v>
      </c>
      <c r="T38" s="194">
        <f t="shared" si="19"/>
        <v>0</v>
      </c>
    </row>
    <row r="39" spans="1:20" x14ac:dyDescent="0.25">
      <c r="A39" s="139" t="s">
        <v>163</v>
      </c>
      <c r="B39" s="140"/>
      <c r="C39" s="133">
        <f>SUM(C28:C38)</f>
        <v>46</v>
      </c>
      <c r="D39" s="184">
        <v>18</v>
      </c>
      <c r="E39" s="195">
        <v>30</v>
      </c>
      <c r="F39" s="133">
        <f t="shared" ref="F39:O39" si="22">SUM(F28:F38)</f>
        <v>16</v>
      </c>
      <c r="G39" s="184">
        <v>10</v>
      </c>
      <c r="H39" s="195">
        <v>17</v>
      </c>
      <c r="I39" s="133">
        <f t="shared" si="22"/>
        <v>16</v>
      </c>
      <c r="J39" s="184">
        <v>39</v>
      </c>
      <c r="K39" s="195">
        <v>44</v>
      </c>
      <c r="L39" s="133">
        <f t="shared" si="22"/>
        <v>12</v>
      </c>
      <c r="M39" s="184">
        <v>11</v>
      </c>
      <c r="N39" s="195">
        <v>11</v>
      </c>
      <c r="O39" s="133">
        <f t="shared" si="22"/>
        <v>42</v>
      </c>
      <c r="P39" s="184">
        <v>25</v>
      </c>
      <c r="Q39" s="195">
        <v>17</v>
      </c>
      <c r="R39" s="133">
        <f>C39+F39+I39+L39+O39</f>
        <v>132</v>
      </c>
      <c r="S39" s="184">
        <f t="shared" ref="S39:T39" si="23">D39+G39+J39+M39+P39</f>
        <v>103</v>
      </c>
      <c r="T39" s="194">
        <f t="shared" si="23"/>
        <v>119</v>
      </c>
    </row>
    <row r="40" spans="1:20" x14ac:dyDescent="0.25">
      <c r="A40" s="139" t="s">
        <v>164</v>
      </c>
      <c r="B40" s="140"/>
      <c r="C40" s="135">
        <f>C39/C6</f>
        <v>4.1818181818181817</v>
      </c>
      <c r="D40" s="185">
        <f t="shared" ref="D40:T40" si="24">D39/D6</f>
        <v>2</v>
      </c>
      <c r="E40" s="199">
        <f t="shared" si="24"/>
        <v>1.5789473684210527</v>
      </c>
      <c r="F40" s="135">
        <f t="shared" si="24"/>
        <v>1</v>
      </c>
      <c r="G40" s="185">
        <f t="shared" si="24"/>
        <v>0.45454545454545453</v>
      </c>
      <c r="H40" s="199">
        <f t="shared" si="24"/>
        <v>1.3076923076923077</v>
      </c>
      <c r="I40" s="135">
        <f t="shared" si="24"/>
        <v>1.0666666666666667</v>
      </c>
      <c r="J40" s="185">
        <f t="shared" si="24"/>
        <v>4.875</v>
      </c>
      <c r="K40" s="199">
        <f t="shared" si="24"/>
        <v>4.8888888888888893</v>
      </c>
      <c r="L40" s="135">
        <f t="shared" si="24"/>
        <v>3</v>
      </c>
      <c r="M40" s="185">
        <f t="shared" si="24"/>
        <v>2.75</v>
      </c>
      <c r="N40" s="199">
        <f t="shared" si="24"/>
        <v>2.2000000000000002</v>
      </c>
      <c r="O40" s="135">
        <f t="shared" si="24"/>
        <v>1.826086956521739</v>
      </c>
      <c r="P40" s="185">
        <f t="shared" si="24"/>
        <v>1.9230769230769231</v>
      </c>
      <c r="Q40" s="199">
        <f t="shared" si="24"/>
        <v>1.2142857142857142</v>
      </c>
      <c r="R40" s="135">
        <f t="shared" si="24"/>
        <v>1.9130434782608696</v>
      </c>
      <c r="S40" s="185">
        <f t="shared" si="24"/>
        <v>1.8392857142857142</v>
      </c>
      <c r="T40" s="209">
        <f t="shared" si="24"/>
        <v>1.9833333333333334</v>
      </c>
    </row>
    <row r="41" spans="1:20" ht="15.75" thickBot="1" x14ac:dyDescent="0.3">
      <c r="A41" s="210" t="s">
        <v>162</v>
      </c>
      <c r="B41" s="211"/>
      <c r="C41" s="211">
        <v>1</v>
      </c>
      <c r="D41" s="211">
        <v>1</v>
      </c>
      <c r="E41" s="211">
        <v>0</v>
      </c>
      <c r="F41" s="211">
        <v>2</v>
      </c>
      <c r="G41" s="211">
        <v>1</v>
      </c>
      <c r="H41" s="211">
        <v>1</v>
      </c>
      <c r="I41" s="211">
        <v>2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2</v>
      </c>
      <c r="P41" s="211">
        <v>1</v>
      </c>
      <c r="Q41" s="211">
        <v>1</v>
      </c>
      <c r="R41" s="211">
        <f>C41+F41+I41+L41+O41</f>
        <v>7</v>
      </c>
      <c r="S41" s="211">
        <f t="shared" ref="S41:T41" si="25">D41+G41+J41+M41+P41</f>
        <v>3</v>
      </c>
      <c r="T41" s="212">
        <f t="shared" si="25"/>
        <v>2</v>
      </c>
    </row>
    <row r="42" spans="1:20" x14ac:dyDescent="0.25">
      <c r="C42" s="12" t="s">
        <v>169</v>
      </c>
      <c r="D42" s="12"/>
      <c r="E42" s="12"/>
    </row>
    <row r="44" spans="1:20" ht="15.75" thickBot="1" x14ac:dyDescent="0.3">
      <c r="A44" s="168" t="s">
        <v>190</v>
      </c>
    </row>
    <row r="45" spans="1:20" x14ac:dyDescent="0.25">
      <c r="A45" s="129"/>
      <c r="B45" s="130"/>
      <c r="C45" s="169" t="s">
        <v>193</v>
      </c>
      <c r="D45" s="169"/>
      <c r="E45" s="169"/>
      <c r="F45" s="169" t="s">
        <v>95</v>
      </c>
      <c r="G45" s="169"/>
      <c r="H45" s="169"/>
      <c r="I45" s="169" t="s">
        <v>112</v>
      </c>
      <c r="J45" s="169"/>
      <c r="K45" s="169"/>
      <c r="L45" s="169" t="s">
        <v>140</v>
      </c>
      <c r="M45" s="169"/>
      <c r="N45" s="169"/>
      <c r="O45" s="169" t="s">
        <v>138</v>
      </c>
      <c r="P45" s="169"/>
      <c r="Q45" s="169"/>
      <c r="R45" s="169" t="s">
        <v>145</v>
      </c>
      <c r="S45" s="169"/>
      <c r="T45" s="170"/>
    </row>
    <row r="46" spans="1:20" x14ac:dyDescent="0.25">
      <c r="A46" s="205"/>
      <c r="B46" s="176"/>
      <c r="C46" s="177" t="s">
        <v>194</v>
      </c>
      <c r="D46" s="183" t="s">
        <v>191</v>
      </c>
      <c r="E46" s="198" t="s">
        <v>192</v>
      </c>
      <c r="F46" s="177" t="s">
        <v>194</v>
      </c>
      <c r="G46" s="183" t="s">
        <v>191</v>
      </c>
      <c r="H46" s="198" t="s">
        <v>192</v>
      </c>
      <c r="I46" s="177" t="s">
        <v>194</v>
      </c>
      <c r="J46" s="183" t="s">
        <v>191</v>
      </c>
      <c r="K46" s="198" t="s">
        <v>192</v>
      </c>
      <c r="L46" s="177" t="s">
        <v>194</v>
      </c>
      <c r="M46" s="183" t="s">
        <v>191</v>
      </c>
      <c r="N46" s="198" t="s">
        <v>192</v>
      </c>
      <c r="O46" s="177" t="s">
        <v>194</v>
      </c>
      <c r="P46" s="183" t="s">
        <v>191</v>
      </c>
      <c r="Q46" s="198" t="s">
        <v>192</v>
      </c>
      <c r="R46" s="177" t="s">
        <v>194</v>
      </c>
      <c r="S46" s="183" t="s">
        <v>191</v>
      </c>
      <c r="T46" s="206" t="s">
        <v>192</v>
      </c>
    </row>
    <row r="47" spans="1:20" x14ac:dyDescent="0.25">
      <c r="A47" s="167" t="s">
        <v>49</v>
      </c>
      <c r="B47" s="140"/>
      <c r="C47" s="133">
        <f>Leavers!AI7</f>
        <v>10</v>
      </c>
      <c r="D47" s="184">
        <v>4</v>
      </c>
      <c r="E47" s="195">
        <v>9</v>
      </c>
      <c r="F47" s="133">
        <f>Leavers!AI20</f>
        <v>6</v>
      </c>
      <c r="G47" s="184">
        <v>16</v>
      </c>
      <c r="H47" s="195">
        <v>8</v>
      </c>
      <c r="I47" s="133">
        <f>Leavers!AI38</f>
        <v>8</v>
      </c>
      <c r="J47" s="184">
        <v>8</v>
      </c>
      <c r="K47" s="195">
        <v>7</v>
      </c>
      <c r="L47" s="133">
        <f>Leavers!AI85</f>
        <v>4</v>
      </c>
      <c r="M47" s="184">
        <v>4</v>
      </c>
      <c r="N47" s="195">
        <v>6</v>
      </c>
      <c r="O47" s="133">
        <f>Leavers!AI60</f>
        <v>17</v>
      </c>
      <c r="P47" s="184">
        <v>8</v>
      </c>
      <c r="Q47" s="195">
        <v>11</v>
      </c>
      <c r="R47" s="133">
        <f>C47+F47+I47+L47+O47</f>
        <v>45</v>
      </c>
      <c r="S47" s="184">
        <f t="shared" ref="S47:T53" si="26">D47+G47+J47+M47+P47</f>
        <v>40</v>
      </c>
      <c r="T47" s="194">
        <f t="shared" si="26"/>
        <v>41</v>
      </c>
    </row>
    <row r="48" spans="1:20" x14ac:dyDescent="0.25">
      <c r="A48" s="167" t="s">
        <v>50</v>
      </c>
      <c r="B48" s="140"/>
      <c r="C48" s="133">
        <f>Leavers!AI8</f>
        <v>0</v>
      </c>
      <c r="D48" s="184">
        <v>0</v>
      </c>
      <c r="E48" s="195">
        <v>0</v>
      </c>
      <c r="F48" s="133">
        <f>Leavers!AI21</f>
        <v>0</v>
      </c>
      <c r="G48" s="184">
        <v>0</v>
      </c>
      <c r="H48" s="195">
        <v>0</v>
      </c>
      <c r="I48" s="133">
        <f>Leavers!AI39</f>
        <v>1</v>
      </c>
      <c r="J48" s="184">
        <v>0</v>
      </c>
      <c r="K48" s="195">
        <v>0</v>
      </c>
      <c r="L48" s="133">
        <f>Leavers!AI86</f>
        <v>0</v>
      </c>
      <c r="M48" s="184">
        <v>0</v>
      </c>
      <c r="N48" s="195">
        <v>0</v>
      </c>
      <c r="O48" s="133">
        <f>Leavers!AI61</f>
        <v>0</v>
      </c>
      <c r="P48" s="184">
        <v>0</v>
      </c>
      <c r="Q48" s="195">
        <v>0</v>
      </c>
      <c r="R48" s="133">
        <f t="shared" ref="R48:R53" si="27">C48+F48+I48+L48+O48</f>
        <v>1</v>
      </c>
      <c r="S48" s="184">
        <f t="shared" si="26"/>
        <v>0</v>
      </c>
      <c r="T48" s="194">
        <f t="shared" si="26"/>
        <v>0</v>
      </c>
    </row>
    <row r="49" spans="1:20" x14ac:dyDescent="0.25">
      <c r="A49" s="167" t="s">
        <v>33</v>
      </c>
      <c r="B49" s="140"/>
      <c r="C49" s="133">
        <f>Leavers!AI9</f>
        <v>1</v>
      </c>
      <c r="D49" s="184">
        <v>1</v>
      </c>
      <c r="E49" s="195">
        <v>3</v>
      </c>
      <c r="F49" s="133">
        <f>Leavers!AI22</f>
        <v>1</v>
      </c>
      <c r="G49" s="184">
        <v>4</v>
      </c>
      <c r="H49" s="195">
        <v>3</v>
      </c>
      <c r="I49" s="133">
        <f>Leavers!AI40</f>
        <v>1</v>
      </c>
      <c r="J49" s="184">
        <v>0</v>
      </c>
      <c r="K49" s="195">
        <v>1</v>
      </c>
      <c r="L49" s="133">
        <f>Leavers!AI87</f>
        <v>0</v>
      </c>
      <c r="M49" s="184">
        <v>0</v>
      </c>
      <c r="N49" s="195">
        <v>0</v>
      </c>
      <c r="O49" s="133">
        <f>Leavers!AI62</f>
        <v>0</v>
      </c>
      <c r="P49" s="184">
        <v>0</v>
      </c>
      <c r="Q49" s="195">
        <v>2</v>
      </c>
      <c r="R49" s="133">
        <f t="shared" si="27"/>
        <v>3</v>
      </c>
      <c r="S49" s="184">
        <f t="shared" si="26"/>
        <v>5</v>
      </c>
      <c r="T49" s="194">
        <f t="shared" si="26"/>
        <v>9</v>
      </c>
    </row>
    <row r="50" spans="1:20" x14ac:dyDescent="0.25">
      <c r="A50" s="167" t="s">
        <v>32</v>
      </c>
      <c r="B50" s="140"/>
      <c r="C50" s="133">
        <f>Leavers!AI10</f>
        <v>0</v>
      </c>
      <c r="D50" s="184">
        <v>2</v>
      </c>
      <c r="E50" s="195">
        <v>0</v>
      </c>
      <c r="F50" s="133">
        <f>Leavers!AI23</f>
        <v>2</v>
      </c>
      <c r="G50" s="184">
        <v>0</v>
      </c>
      <c r="H50" s="195">
        <v>0</v>
      </c>
      <c r="I50" s="133">
        <f>Leavers!AI41</f>
        <v>3</v>
      </c>
      <c r="J50" s="184">
        <v>0</v>
      </c>
      <c r="K50" s="195">
        <v>1</v>
      </c>
      <c r="L50" s="133">
        <f>Leavers!AI88</f>
        <v>0</v>
      </c>
      <c r="M50" s="184">
        <v>0</v>
      </c>
      <c r="N50" s="195">
        <v>1</v>
      </c>
      <c r="O50" s="133">
        <f>Leavers!AI63</f>
        <v>2</v>
      </c>
      <c r="P50" s="184">
        <v>2</v>
      </c>
      <c r="Q50" s="195">
        <v>2</v>
      </c>
      <c r="R50" s="133">
        <f t="shared" si="27"/>
        <v>7</v>
      </c>
      <c r="S50" s="184">
        <f t="shared" si="26"/>
        <v>4</v>
      </c>
      <c r="T50" s="194">
        <f t="shared" si="26"/>
        <v>4</v>
      </c>
    </row>
    <row r="51" spans="1:20" x14ac:dyDescent="0.25">
      <c r="A51" s="167" t="s">
        <v>51</v>
      </c>
      <c r="B51" s="140"/>
      <c r="C51" s="133">
        <f>Leavers!AI11</f>
        <v>0</v>
      </c>
      <c r="D51" s="184"/>
      <c r="E51" s="195"/>
      <c r="F51" s="133">
        <f>Leavers!AI24</f>
        <v>1</v>
      </c>
      <c r="G51" s="184"/>
      <c r="H51" s="195"/>
      <c r="I51" s="133">
        <f>Leavers!AI42</f>
        <v>0</v>
      </c>
      <c r="J51" s="184"/>
      <c r="K51" s="195"/>
      <c r="L51" s="133">
        <f>Leavers!AI89</f>
        <v>0</v>
      </c>
      <c r="M51" s="184"/>
      <c r="N51" s="195"/>
      <c r="O51" s="133">
        <f>Leavers!AI64</f>
        <v>0</v>
      </c>
      <c r="P51" s="184"/>
      <c r="Q51" s="195"/>
      <c r="R51" s="133">
        <f t="shared" si="27"/>
        <v>1</v>
      </c>
      <c r="S51" s="184">
        <f t="shared" si="26"/>
        <v>0</v>
      </c>
      <c r="T51" s="194">
        <f t="shared" si="26"/>
        <v>0</v>
      </c>
    </row>
    <row r="52" spans="1:20" x14ac:dyDescent="0.25">
      <c r="A52" s="167" t="s">
        <v>53</v>
      </c>
      <c r="B52" s="140"/>
      <c r="C52" s="133">
        <f>Leavers!AI12</f>
        <v>0</v>
      </c>
      <c r="D52" s="184">
        <v>1</v>
      </c>
      <c r="E52" s="195">
        <v>2</v>
      </c>
      <c r="F52" s="133">
        <f>Leavers!AI25</f>
        <v>0</v>
      </c>
      <c r="G52" s="184">
        <v>0</v>
      </c>
      <c r="H52" s="195">
        <v>1</v>
      </c>
      <c r="I52" s="133">
        <f>Leavers!AI43</f>
        <v>1</v>
      </c>
      <c r="J52" s="184">
        <v>0</v>
      </c>
      <c r="K52" s="195">
        <v>0</v>
      </c>
      <c r="L52" s="133">
        <f>Leavers!AI90</f>
        <v>0</v>
      </c>
      <c r="M52" s="184">
        <v>0</v>
      </c>
      <c r="N52" s="195">
        <v>0</v>
      </c>
      <c r="O52" s="133">
        <f>Leavers!AI65</f>
        <v>3</v>
      </c>
      <c r="P52" s="184">
        <v>1</v>
      </c>
      <c r="Q52" s="195">
        <v>0</v>
      </c>
      <c r="R52" s="133">
        <f t="shared" si="27"/>
        <v>4</v>
      </c>
      <c r="S52" s="184">
        <f t="shared" si="26"/>
        <v>2</v>
      </c>
      <c r="T52" s="194">
        <f t="shared" si="26"/>
        <v>3</v>
      </c>
    </row>
    <row r="53" spans="1:20" ht="15.75" thickBot="1" x14ac:dyDescent="0.3">
      <c r="A53" s="213" t="s">
        <v>52</v>
      </c>
      <c r="B53" s="211"/>
      <c r="C53" s="211">
        <f>Leavers!AI13</f>
        <v>0</v>
      </c>
      <c r="D53" s="211">
        <v>1</v>
      </c>
      <c r="E53" s="211">
        <v>5</v>
      </c>
      <c r="F53" s="211">
        <f>Leavers!AI26</f>
        <v>6</v>
      </c>
      <c r="G53" s="211">
        <v>2</v>
      </c>
      <c r="H53" s="211">
        <v>1</v>
      </c>
      <c r="I53" s="211">
        <f>Leavers!AI44</f>
        <v>1</v>
      </c>
      <c r="J53" s="211">
        <v>0</v>
      </c>
      <c r="K53" s="211">
        <v>0</v>
      </c>
      <c r="L53" s="211">
        <f>Leavers!AI91</f>
        <v>0</v>
      </c>
      <c r="M53" s="211">
        <v>0</v>
      </c>
      <c r="N53" s="211">
        <v>0</v>
      </c>
      <c r="O53" s="211">
        <f>Leavers!AI66</f>
        <v>1</v>
      </c>
      <c r="P53" s="211">
        <v>2</v>
      </c>
      <c r="Q53" s="211">
        <v>0</v>
      </c>
      <c r="R53" s="211">
        <f t="shared" si="27"/>
        <v>8</v>
      </c>
      <c r="S53" s="211">
        <f t="shared" si="26"/>
        <v>5</v>
      </c>
      <c r="T53" s="212">
        <f t="shared" si="26"/>
        <v>6</v>
      </c>
    </row>
  </sheetData>
  <mergeCells count="34">
    <mergeCell ref="C45:E45"/>
    <mergeCell ref="F45:H45"/>
    <mergeCell ref="I45:K45"/>
    <mergeCell ref="L45:N45"/>
    <mergeCell ref="O45:Q45"/>
    <mergeCell ref="R20:T20"/>
    <mergeCell ref="C26:E26"/>
    <mergeCell ref="F26:H26"/>
    <mergeCell ref="I26:K26"/>
    <mergeCell ref="L26:N26"/>
    <mergeCell ref="O26:Q26"/>
    <mergeCell ref="R26:T26"/>
    <mergeCell ref="I4:K4"/>
    <mergeCell ref="L4:N4"/>
    <mergeCell ref="O4:Q4"/>
    <mergeCell ref="R4:T4"/>
    <mergeCell ref="R45:T45"/>
    <mergeCell ref="C20:E20"/>
    <mergeCell ref="F20:H20"/>
    <mergeCell ref="I20:K20"/>
    <mergeCell ref="L20:N20"/>
    <mergeCell ref="O20:Q20"/>
    <mergeCell ref="A22:B22"/>
    <mergeCell ref="A23:B23"/>
    <mergeCell ref="A25:C25"/>
    <mergeCell ref="A28:B28"/>
    <mergeCell ref="C4:E4"/>
    <mergeCell ref="F4:H4"/>
    <mergeCell ref="A13:B13"/>
    <mergeCell ref="A14:B14"/>
    <mergeCell ref="A15:B15"/>
    <mergeCell ref="A16:B16"/>
    <mergeCell ref="A17:B17"/>
    <mergeCell ref="A19:C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5.140625" defaultRowHeight="15" customHeight="1" x14ac:dyDescent="0.25"/>
  <cols>
    <col min="1" max="1" width="2.5703125" customWidth="1"/>
    <col min="2" max="2" width="14.85546875" customWidth="1"/>
    <col min="3" max="26" width="7.5703125" customWidth="1"/>
  </cols>
  <sheetData>
    <row r="1" spans="1:2" x14ac:dyDescent="0.25">
      <c r="A1" s="18" t="s">
        <v>0</v>
      </c>
      <c r="B1" s="19"/>
    </row>
    <row r="2" spans="1:2" x14ac:dyDescent="0.25">
      <c r="A2" s="3"/>
      <c r="B2" s="3"/>
    </row>
    <row r="3" spans="1:2" x14ac:dyDescent="0.25">
      <c r="A3" s="3" t="s">
        <v>1</v>
      </c>
      <c r="B3" s="3" t="s">
        <v>2</v>
      </c>
    </row>
    <row r="4" spans="1:2" x14ac:dyDescent="0.25">
      <c r="A4" s="3" t="s">
        <v>3</v>
      </c>
      <c r="B4" s="3" t="s">
        <v>4</v>
      </c>
    </row>
    <row r="5" spans="1:2" x14ac:dyDescent="0.25">
      <c r="A5" s="3" t="s">
        <v>5</v>
      </c>
      <c r="B5" s="3" t="s">
        <v>6</v>
      </c>
    </row>
    <row r="6" spans="1:2" x14ac:dyDescent="0.25">
      <c r="A6" s="3"/>
      <c r="B6" s="3"/>
    </row>
    <row r="7" spans="1:2" x14ac:dyDescent="0.25">
      <c r="A7" s="18" t="s">
        <v>7</v>
      </c>
      <c r="B7" s="19"/>
    </row>
    <row r="8" spans="1:2" x14ac:dyDescent="0.25">
      <c r="A8" s="3"/>
      <c r="B8" s="3"/>
    </row>
    <row r="9" spans="1:2" x14ac:dyDescent="0.25">
      <c r="A9" s="3" t="s">
        <v>8</v>
      </c>
      <c r="B9" s="3" t="s">
        <v>9</v>
      </c>
    </row>
    <row r="10" spans="1:2" x14ac:dyDescent="0.25">
      <c r="A10" s="3" t="s">
        <v>10</v>
      </c>
      <c r="B10" s="3" t="s">
        <v>11</v>
      </c>
    </row>
    <row r="11" spans="1:2" x14ac:dyDescent="0.25">
      <c r="A11" s="3" t="s">
        <v>12</v>
      </c>
      <c r="B11" s="3" t="s">
        <v>13</v>
      </c>
    </row>
    <row r="12" spans="1:2" x14ac:dyDescent="0.25">
      <c r="A12" s="3" t="s">
        <v>14</v>
      </c>
      <c r="B12" s="3" t="s">
        <v>15</v>
      </c>
    </row>
    <row r="13" spans="1:2" x14ac:dyDescent="0.25">
      <c r="A13" s="3" t="s">
        <v>16</v>
      </c>
      <c r="B13" s="3" t="s">
        <v>17</v>
      </c>
    </row>
    <row r="14" spans="1:2" x14ac:dyDescent="0.25">
      <c r="A14" s="3"/>
      <c r="B14" s="3"/>
    </row>
    <row r="15" spans="1:2" x14ac:dyDescent="0.25">
      <c r="A15" s="3"/>
      <c r="B15" s="3"/>
    </row>
    <row r="16" spans="1:2" x14ac:dyDescent="0.25">
      <c r="A16" s="18" t="s">
        <v>18</v>
      </c>
      <c r="B16" s="19"/>
    </row>
    <row r="17" spans="1:2" x14ac:dyDescent="0.25">
      <c r="A17" s="3"/>
      <c r="B17" s="3"/>
    </row>
    <row r="18" spans="1:2" x14ac:dyDescent="0.25">
      <c r="A18" s="3" t="s">
        <v>3</v>
      </c>
      <c r="B18" s="3" t="s">
        <v>4</v>
      </c>
    </row>
    <row r="19" spans="1:2" x14ac:dyDescent="0.25">
      <c r="A19" s="3" t="s">
        <v>19</v>
      </c>
      <c r="B19" s="3" t="s">
        <v>20</v>
      </c>
    </row>
    <row r="20" spans="1:2" x14ac:dyDescent="0.25">
      <c r="A20" s="3"/>
      <c r="B20" s="3"/>
    </row>
    <row r="21" spans="1:2" x14ac:dyDescent="0.25">
      <c r="A21" s="18" t="s">
        <v>21</v>
      </c>
      <c r="B21" s="19"/>
    </row>
    <row r="22" spans="1:2" x14ac:dyDescent="0.25">
      <c r="A22" s="3"/>
      <c r="B22" s="3"/>
    </row>
    <row r="23" spans="1:2" x14ac:dyDescent="0.25">
      <c r="A23" s="3" t="s">
        <v>23</v>
      </c>
      <c r="B23" s="3"/>
    </row>
    <row r="24" spans="1:2" x14ac:dyDescent="0.25">
      <c r="A24" s="3" t="s">
        <v>24</v>
      </c>
      <c r="B24" s="3"/>
    </row>
    <row r="25" spans="1:2" x14ac:dyDescent="0.25">
      <c r="A25" s="3" t="s">
        <v>25</v>
      </c>
      <c r="B25" s="3"/>
    </row>
    <row r="26" spans="1:2" x14ac:dyDescent="0.25">
      <c r="A26" s="3"/>
      <c r="B26" s="3"/>
    </row>
    <row r="27" spans="1:2" x14ac:dyDescent="0.25">
      <c r="A27" s="3"/>
      <c r="B27" s="6" t="s">
        <v>26</v>
      </c>
    </row>
    <row r="28" spans="1:2" ht="45" customHeight="1" x14ac:dyDescent="0.25">
      <c r="A28" s="3"/>
      <c r="B28" s="7" t="s">
        <v>27</v>
      </c>
    </row>
    <row r="29" spans="1:2" ht="56.25" customHeight="1" x14ac:dyDescent="0.25">
      <c r="A29" s="3"/>
      <c r="B29" s="7" t="s">
        <v>31</v>
      </c>
    </row>
    <row r="30" spans="1:2" x14ac:dyDescent="0.25">
      <c r="A30" s="3"/>
      <c r="B30" s="7" t="s">
        <v>32</v>
      </c>
    </row>
    <row r="31" spans="1:2" x14ac:dyDescent="0.25">
      <c r="A31" s="3"/>
      <c r="B31" s="7" t="s">
        <v>33</v>
      </c>
    </row>
    <row r="32" spans="1:2" x14ac:dyDescent="0.25">
      <c r="A32" s="3"/>
      <c r="B32" s="7" t="s">
        <v>34</v>
      </c>
    </row>
    <row r="33" spans="1:2" ht="22.5" customHeight="1" x14ac:dyDescent="0.25">
      <c r="A33" s="3"/>
      <c r="B33" s="7" t="s">
        <v>35</v>
      </c>
    </row>
    <row r="34" spans="1:2" x14ac:dyDescent="0.25">
      <c r="A34" s="3"/>
      <c r="B34" s="8" t="s">
        <v>36</v>
      </c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  <row r="311" spans="1:2" x14ac:dyDescent="0.25">
      <c r="A311" s="3"/>
      <c r="B311" s="3"/>
    </row>
    <row r="312" spans="1:2" x14ac:dyDescent="0.25">
      <c r="A312" s="3"/>
      <c r="B312" s="3"/>
    </row>
    <row r="313" spans="1:2" x14ac:dyDescent="0.25">
      <c r="A313" s="3"/>
      <c r="B313" s="3"/>
    </row>
    <row r="314" spans="1:2" x14ac:dyDescent="0.25">
      <c r="A314" s="3"/>
      <c r="B314" s="3"/>
    </row>
    <row r="315" spans="1:2" x14ac:dyDescent="0.25">
      <c r="A315" s="3"/>
      <c r="B315" s="3"/>
    </row>
    <row r="316" spans="1:2" x14ac:dyDescent="0.25">
      <c r="A316" s="3"/>
      <c r="B316" s="3"/>
    </row>
    <row r="317" spans="1:2" x14ac:dyDescent="0.25">
      <c r="A317" s="3"/>
      <c r="B317" s="3"/>
    </row>
    <row r="318" spans="1:2" x14ac:dyDescent="0.25">
      <c r="A318" s="3"/>
      <c r="B318" s="3"/>
    </row>
    <row r="319" spans="1:2" x14ac:dyDescent="0.25">
      <c r="A319" s="3"/>
      <c r="B319" s="3"/>
    </row>
    <row r="320" spans="1:2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  <row r="324" spans="1:2" x14ac:dyDescent="0.25">
      <c r="A324" s="3"/>
      <c r="B324" s="3"/>
    </row>
    <row r="325" spans="1:2" x14ac:dyDescent="0.25">
      <c r="A325" s="3"/>
      <c r="B325" s="3"/>
    </row>
    <row r="326" spans="1:2" x14ac:dyDescent="0.25">
      <c r="A326" s="3"/>
      <c r="B326" s="3"/>
    </row>
    <row r="327" spans="1:2" x14ac:dyDescent="0.25">
      <c r="A327" s="3"/>
      <c r="B327" s="3"/>
    </row>
    <row r="328" spans="1:2" x14ac:dyDescent="0.25">
      <c r="A328" s="3"/>
      <c r="B328" s="3"/>
    </row>
    <row r="329" spans="1:2" x14ac:dyDescent="0.25">
      <c r="A329" s="3"/>
      <c r="B329" s="3"/>
    </row>
    <row r="330" spans="1:2" x14ac:dyDescent="0.25">
      <c r="A330" s="3"/>
      <c r="B330" s="3"/>
    </row>
    <row r="331" spans="1:2" x14ac:dyDescent="0.25">
      <c r="A331" s="3"/>
      <c r="B331" s="3"/>
    </row>
    <row r="332" spans="1:2" x14ac:dyDescent="0.25">
      <c r="A332" s="3"/>
      <c r="B332" s="3"/>
    </row>
    <row r="333" spans="1:2" x14ac:dyDescent="0.25">
      <c r="A333" s="3"/>
      <c r="B333" s="3"/>
    </row>
    <row r="334" spans="1:2" x14ac:dyDescent="0.25">
      <c r="A334" s="3"/>
      <c r="B334" s="3"/>
    </row>
    <row r="335" spans="1:2" x14ac:dyDescent="0.25">
      <c r="A335" s="3"/>
      <c r="B335" s="3"/>
    </row>
    <row r="336" spans="1:2" x14ac:dyDescent="0.25">
      <c r="A336" s="3"/>
      <c r="B336" s="3"/>
    </row>
    <row r="337" spans="1:2" x14ac:dyDescent="0.25">
      <c r="A337" s="3"/>
      <c r="B337" s="3"/>
    </row>
    <row r="338" spans="1:2" x14ac:dyDescent="0.25">
      <c r="A338" s="3"/>
      <c r="B338" s="3"/>
    </row>
    <row r="339" spans="1:2" x14ac:dyDescent="0.25">
      <c r="A339" s="3"/>
      <c r="B339" s="3"/>
    </row>
    <row r="340" spans="1:2" x14ac:dyDescent="0.25">
      <c r="A340" s="3"/>
      <c r="B340" s="3"/>
    </row>
    <row r="341" spans="1:2" x14ac:dyDescent="0.25">
      <c r="A341" s="3"/>
      <c r="B341" s="3"/>
    </row>
    <row r="342" spans="1:2" x14ac:dyDescent="0.25">
      <c r="A342" s="3"/>
      <c r="B342" s="3"/>
    </row>
    <row r="343" spans="1:2" x14ac:dyDescent="0.25">
      <c r="A343" s="3"/>
      <c r="B343" s="3"/>
    </row>
    <row r="344" spans="1:2" x14ac:dyDescent="0.25">
      <c r="A344" s="3"/>
      <c r="B344" s="3"/>
    </row>
    <row r="345" spans="1:2" x14ac:dyDescent="0.25">
      <c r="A345" s="3"/>
      <c r="B345" s="3"/>
    </row>
    <row r="346" spans="1:2" x14ac:dyDescent="0.25">
      <c r="A346" s="3"/>
      <c r="B346" s="3"/>
    </row>
    <row r="347" spans="1:2" x14ac:dyDescent="0.25">
      <c r="A347" s="3"/>
      <c r="B347" s="3"/>
    </row>
    <row r="348" spans="1:2" x14ac:dyDescent="0.25">
      <c r="A348" s="3"/>
      <c r="B348" s="3"/>
    </row>
    <row r="349" spans="1:2" x14ac:dyDescent="0.25">
      <c r="A349" s="3"/>
      <c r="B349" s="3"/>
    </row>
    <row r="350" spans="1:2" x14ac:dyDescent="0.25">
      <c r="A350" s="3"/>
      <c r="B350" s="3"/>
    </row>
    <row r="351" spans="1:2" x14ac:dyDescent="0.25">
      <c r="A351" s="3"/>
      <c r="B351" s="3"/>
    </row>
    <row r="352" spans="1:2" x14ac:dyDescent="0.25">
      <c r="A352" s="3"/>
      <c r="B352" s="3"/>
    </row>
    <row r="353" spans="1:2" x14ac:dyDescent="0.25">
      <c r="A353" s="3"/>
      <c r="B353" s="3"/>
    </row>
    <row r="354" spans="1:2" x14ac:dyDescent="0.25">
      <c r="A354" s="3"/>
      <c r="B354" s="3"/>
    </row>
    <row r="355" spans="1:2" x14ac:dyDescent="0.25">
      <c r="A355" s="3"/>
      <c r="B355" s="3"/>
    </row>
    <row r="356" spans="1:2" x14ac:dyDescent="0.25">
      <c r="A356" s="3"/>
      <c r="B356" s="3"/>
    </row>
    <row r="357" spans="1:2" x14ac:dyDescent="0.25">
      <c r="A357" s="3"/>
      <c r="B357" s="3"/>
    </row>
    <row r="358" spans="1:2" x14ac:dyDescent="0.25">
      <c r="A358" s="3"/>
      <c r="B358" s="3"/>
    </row>
    <row r="359" spans="1:2" x14ac:dyDescent="0.25">
      <c r="A359" s="3"/>
      <c r="B359" s="3"/>
    </row>
    <row r="360" spans="1:2" x14ac:dyDescent="0.25">
      <c r="A360" s="3"/>
      <c r="B360" s="3"/>
    </row>
    <row r="361" spans="1:2" x14ac:dyDescent="0.25">
      <c r="A361" s="3"/>
      <c r="B361" s="3"/>
    </row>
    <row r="362" spans="1:2" x14ac:dyDescent="0.25">
      <c r="A362" s="3"/>
      <c r="B362" s="3"/>
    </row>
    <row r="363" spans="1:2" x14ac:dyDescent="0.25">
      <c r="A363" s="3"/>
      <c r="B363" s="3"/>
    </row>
    <row r="364" spans="1:2" x14ac:dyDescent="0.25">
      <c r="A364" s="3"/>
      <c r="B364" s="3"/>
    </row>
    <row r="365" spans="1:2" x14ac:dyDescent="0.25">
      <c r="A365" s="3"/>
      <c r="B365" s="3"/>
    </row>
    <row r="366" spans="1:2" x14ac:dyDescent="0.25">
      <c r="A366" s="3"/>
      <c r="B366" s="3"/>
    </row>
    <row r="367" spans="1:2" x14ac:dyDescent="0.25">
      <c r="A367" s="3"/>
      <c r="B367" s="3"/>
    </row>
    <row r="368" spans="1:2" x14ac:dyDescent="0.25">
      <c r="A368" s="3"/>
      <c r="B368" s="3"/>
    </row>
    <row r="369" spans="1:2" x14ac:dyDescent="0.25">
      <c r="A369" s="3"/>
      <c r="B369" s="3"/>
    </row>
    <row r="370" spans="1:2" x14ac:dyDescent="0.25">
      <c r="A370" s="3"/>
      <c r="B370" s="3"/>
    </row>
    <row r="371" spans="1:2" x14ac:dyDescent="0.25">
      <c r="A371" s="3"/>
      <c r="B371" s="3"/>
    </row>
    <row r="372" spans="1:2" x14ac:dyDescent="0.25">
      <c r="A372" s="3"/>
      <c r="B372" s="3"/>
    </row>
    <row r="373" spans="1:2" x14ac:dyDescent="0.25">
      <c r="A373" s="3"/>
      <c r="B373" s="3"/>
    </row>
    <row r="374" spans="1:2" x14ac:dyDescent="0.25">
      <c r="A374" s="3"/>
      <c r="B374" s="3"/>
    </row>
    <row r="375" spans="1:2" x14ac:dyDescent="0.25">
      <c r="A375" s="3"/>
      <c r="B375" s="3"/>
    </row>
    <row r="376" spans="1:2" x14ac:dyDescent="0.25">
      <c r="A376" s="3"/>
      <c r="B376" s="3"/>
    </row>
    <row r="377" spans="1:2" x14ac:dyDescent="0.25">
      <c r="A377" s="3"/>
      <c r="B377" s="3"/>
    </row>
    <row r="378" spans="1:2" x14ac:dyDescent="0.25">
      <c r="A378" s="3"/>
      <c r="B378" s="3"/>
    </row>
    <row r="379" spans="1:2" x14ac:dyDescent="0.25">
      <c r="A379" s="3"/>
      <c r="B379" s="3"/>
    </row>
    <row r="380" spans="1:2" x14ac:dyDescent="0.25">
      <c r="A380" s="3"/>
      <c r="B380" s="3"/>
    </row>
    <row r="381" spans="1:2" x14ac:dyDescent="0.25">
      <c r="A381" s="3"/>
      <c r="B381" s="3"/>
    </row>
    <row r="382" spans="1:2" x14ac:dyDescent="0.25">
      <c r="A382" s="3"/>
      <c r="B382" s="3"/>
    </row>
    <row r="383" spans="1:2" x14ac:dyDescent="0.25">
      <c r="A383" s="3"/>
      <c r="B383" s="3"/>
    </row>
    <row r="384" spans="1:2" x14ac:dyDescent="0.25">
      <c r="A384" s="3"/>
      <c r="B384" s="3"/>
    </row>
    <row r="385" spans="1:2" x14ac:dyDescent="0.25">
      <c r="A385" s="3"/>
      <c r="B385" s="3"/>
    </row>
    <row r="386" spans="1:2" x14ac:dyDescent="0.25">
      <c r="A386" s="3"/>
      <c r="B386" s="3"/>
    </row>
    <row r="387" spans="1:2" x14ac:dyDescent="0.25">
      <c r="A387" s="3"/>
      <c r="B387" s="3"/>
    </row>
    <row r="388" spans="1:2" x14ac:dyDescent="0.25">
      <c r="A388" s="3"/>
      <c r="B388" s="3"/>
    </row>
    <row r="389" spans="1:2" x14ac:dyDescent="0.25">
      <c r="A389" s="3"/>
      <c r="B389" s="3"/>
    </row>
    <row r="390" spans="1:2" x14ac:dyDescent="0.25">
      <c r="A390" s="3"/>
      <c r="B390" s="3"/>
    </row>
    <row r="391" spans="1:2" x14ac:dyDescent="0.25">
      <c r="A391" s="3"/>
      <c r="B391" s="3"/>
    </row>
    <row r="392" spans="1:2" x14ac:dyDescent="0.25">
      <c r="A392" s="3"/>
      <c r="B392" s="3"/>
    </row>
    <row r="393" spans="1:2" x14ac:dyDescent="0.25">
      <c r="A393" s="3"/>
      <c r="B393" s="3"/>
    </row>
    <row r="394" spans="1:2" x14ac:dyDescent="0.25">
      <c r="A394" s="3"/>
      <c r="B394" s="3"/>
    </row>
    <row r="395" spans="1:2" x14ac:dyDescent="0.25">
      <c r="A395" s="3"/>
      <c r="B395" s="3"/>
    </row>
    <row r="396" spans="1:2" x14ac:dyDescent="0.25">
      <c r="A396" s="3"/>
      <c r="B396" s="3"/>
    </row>
    <row r="397" spans="1:2" x14ac:dyDescent="0.25">
      <c r="A397" s="3"/>
      <c r="B397" s="3"/>
    </row>
    <row r="398" spans="1:2" x14ac:dyDescent="0.25">
      <c r="A398" s="3"/>
      <c r="B398" s="3"/>
    </row>
    <row r="399" spans="1:2" x14ac:dyDescent="0.25">
      <c r="A399" s="3"/>
      <c r="B399" s="3"/>
    </row>
    <row r="400" spans="1:2" x14ac:dyDescent="0.25">
      <c r="A400" s="3"/>
      <c r="B400" s="3"/>
    </row>
    <row r="401" spans="1:2" x14ac:dyDescent="0.25">
      <c r="A401" s="3"/>
      <c r="B401" s="3"/>
    </row>
    <row r="402" spans="1:2" x14ac:dyDescent="0.25">
      <c r="A402" s="3"/>
      <c r="B402" s="3"/>
    </row>
    <row r="403" spans="1:2" x14ac:dyDescent="0.25">
      <c r="A403" s="3"/>
      <c r="B403" s="3"/>
    </row>
    <row r="404" spans="1:2" x14ac:dyDescent="0.25">
      <c r="A404" s="3"/>
      <c r="B404" s="3"/>
    </row>
    <row r="405" spans="1:2" x14ac:dyDescent="0.25">
      <c r="A405" s="3"/>
      <c r="B405" s="3"/>
    </row>
    <row r="406" spans="1:2" x14ac:dyDescent="0.25">
      <c r="A406" s="3"/>
      <c r="B406" s="3"/>
    </row>
    <row r="407" spans="1:2" x14ac:dyDescent="0.25">
      <c r="A407" s="3"/>
      <c r="B407" s="3"/>
    </row>
    <row r="408" spans="1:2" x14ac:dyDescent="0.25">
      <c r="A408" s="3"/>
      <c r="B408" s="3"/>
    </row>
    <row r="409" spans="1:2" x14ac:dyDescent="0.25">
      <c r="A409" s="3"/>
      <c r="B409" s="3"/>
    </row>
    <row r="410" spans="1:2" x14ac:dyDescent="0.25">
      <c r="A410" s="3"/>
      <c r="B410" s="3"/>
    </row>
    <row r="411" spans="1:2" x14ac:dyDescent="0.25">
      <c r="A411" s="3"/>
      <c r="B411" s="3"/>
    </row>
    <row r="412" spans="1:2" x14ac:dyDescent="0.25">
      <c r="A412" s="3"/>
      <c r="B412" s="3"/>
    </row>
    <row r="413" spans="1:2" x14ac:dyDescent="0.25">
      <c r="A413" s="3"/>
      <c r="B413" s="3"/>
    </row>
    <row r="414" spans="1:2" x14ac:dyDescent="0.25">
      <c r="A414" s="3"/>
      <c r="B414" s="3"/>
    </row>
    <row r="415" spans="1:2" x14ac:dyDescent="0.25">
      <c r="A415" s="3"/>
      <c r="B415" s="3"/>
    </row>
    <row r="416" spans="1:2" x14ac:dyDescent="0.25">
      <c r="A416" s="3"/>
      <c r="B416" s="3"/>
    </row>
    <row r="417" spans="1:2" x14ac:dyDescent="0.25">
      <c r="A417" s="3"/>
      <c r="B417" s="3"/>
    </row>
    <row r="418" spans="1:2" x14ac:dyDescent="0.25">
      <c r="A418" s="3"/>
      <c r="B418" s="3"/>
    </row>
    <row r="419" spans="1:2" x14ac:dyDescent="0.25">
      <c r="A419" s="3"/>
      <c r="B419" s="3"/>
    </row>
    <row r="420" spans="1:2" x14ac:dyDescent="0.25">
      <c r="A420" s="3"/>
      <c r="B420" s="3"/>
    </row>
    <row r="421" spans="1:2" x14ac:dyDescent="0.25">
      <c r="A421" s="3"/>
      <c r="B421" s="3"/>
    </row>
    <row r="422" spans="1:2" x14ac:dyDescent="0.25">
      <c r="A422" s="3"/>
      <c r="B422" s="3"/>
    </row>
    <row r="423" spans="1:2" x14ac:dyDescent="0.25">
      <c r="A423" s="3"/>
      <c r="B423" s="3"/>
    </row>
    <row r="424" spans="1:2" x14ac:dyDescent="0.25">
      <c r="A424" s="3"/>
      <c r="B424" s="3"/>
    </row>
    <row r="425" spans="1:2" x14ac:dyDescent="0.25">
      <c r="A425" s="3"/>
      <c r="B425" s="3"/>
    </row>
    <row r="426" spans="1:2" x14ac:dyDescent="0.25">
      <c r="A426" s="3"/>
      <c r="B426" s="3"/>
    </row>
    <row r="427" spans="1:2" x14ac:dyDescent="0.25">
      <c r="A427" s="3"/>
      <c r="B427" s="3"/>
    </row>
    <row r="428" spans="1:2" x14ac:dyDescent="0.25">
      <c r="A428" s="3"/>
      <c r="B428" s="3"/>
    </row>
    <row r="429" spans="1:2" x14ac:dyDescent="0.25">
      <c r="A429" s="3"/>
      <c r="B429" s="3"/>
    </row>
    <row r="430" spans="1:2" x14ac:dyDescent="0.25">
      <c r="A430" s="3"/>
      <c r="B430" s="3"/>
    </row>
    <row r="431" spans="1:2" x14ac:dyDescent="0.25">
      <c r="A431" s="3"/>
      <c r="B431" s="3"/>
    </row>
    <row r="432" spans="1:2" x14ac:dyDescent="0.25">
      <c r="A432" s="3"/>
      <c r="B432" s="3"/>
    </row>
    <row r="433" spans="1:2" x14ac:dyDescent="0.25">
      <c r="A433" s="3"/>
      <c r="B433" s="3"/>
    </row>
    <row r="434" spans="1:2" x14ac:dyDescent="0.25">
      <c r="A434" s="3"/>
      <c r="B434" s="3"/>
    </row>
    <row r="435" spans="1:2" x14ac:dyDescent="0.25">
      <c r="A435" s="3"/>
      <c r="B435" s="3"/>
    </row>
    <row r="436" spans="1:2" x14ac:dyDescent="0.25">
      <c r="A436" s="3"/>
      <c r="B436" s="3"/>
    </row>
    <row r="437" spans="1:2" x14ac:dyDescent="0.25">
      <c r="A437" s="3"/>
      <c r="B437" s="3"/>
    </row>
    <row r="438" spans="1:2" x14ac:dyDescent="0.25">
      <c r="A438" s="3"/>
      <c r="B438" s="3"/>
    </row>
    <row r="439" spans="1:2" x14ac:dyDescent="0.25">
      <c r="A439" s="3"/>
      <c r="B439" s="3"/>
    </row>
    <row r="440" spans="1:2" x14ac:dyDescent="0.25">
      <c r="A440" s="3"/>
      <c r="B440" s="3"/>
    </row>
    <row r="441" spans="1:2" x14ac:dyDescent="0.25">
      <c r="A441" s="3"/>
      <c r="B441" s="3"/>
    </row>
    <row r="442" spans="1:2" x14ac:dyDescent="0.25">
      <c r="A442" s="3"/>
      <c r="B442" s="3"/>
    </row>
    <row r="443" spans="1:2" x14ac:dyDescent="0.25">
      <c r="A443" s="3"/>
      <c r="B443" s="3"/>
    </row>
    <row r="444" spans="1:2" x14ac:dyDescent="0.25">
      <c r="A444" s="3"/>
      <c r="B444" s="3"/>
    </row>
    <row r="445" spans="1:2" x14ac:dyDescent="0.25">
      <c r="A445" s="3"/>
      <c r="B445" s="3"/>
    </row>
    <row r="446" spans="1:2" x14ac:dyDescent="0.25">
      <c r="A446" s="3"/>
      <c r="B446" s="3"/>
    </row>
    <row r="447" spans="1:2" x14ac:dyDescent="0.25">
      <c r="A447" s="3"/>
      <c r="B447" s="3"/>
    </row>
    <row r="448" spans="1:2" x14ac:dyDescent="0.25">
      <c r="A448" s="3"/>
      <c r="B448" s="3"/>
    </row>
    <row r="449" spans="1:2" x14ac:dyDescent="0.25">
      <c r="A449" s="3"/>
      <c r="B449" s="3"/>
    </row>
    <row r="450" spans="1:2" x14ac:dyDescent="0.25">
      <c r="A450" s="3"/>
      <c r="B450" s="3"/>
    </row>
    <row r="451" spans="1:2" x14ac:dyDescent="0.25">
      <c r="A451" s="3"/>
      <c r="B451" s="3"/>
    </row>
    <row r="452" spans="1:2" x14ac:dyDescent="0.25">
      <c r="A452" s="3"/>
      <c r="B452" s="3"/>
    </row>
    <row r="453" spans="1:2" x14ac:dyDescent="0.25">
      <c r="A453" s="3"/>
      <c r="B453" s="3"/>
    </row>
    <row r="454" spans="1:2" x14ac:dyDescent="0.25">
      <c r="A454" s="3"/>
      <c r="B454" s="3"/>
    </row>
    <row r="455" spans="1:2" x14ac:dyDescent="0.25">
      <c r="A455" s="3"/>
      <c r="B455" s="3"/>
    </row>
    <row r="456" spans="1:2" x14ac:dyDescent="0.25">
      <c r="A456" s="3"/>
      <c r="B456" s="3"/>
    </row>
    <row r="457" spans="1:2" x14ac:dyDescent="0.25">
      <c r="A457" s="3"/>
      <c r="B457" s="3"/>
    </row>
    <row r="458" spans="1:2" x14ac:dyDescent="0.25">
      <c r="A458" s="3"/>
      <c r="B458" s="3"/>
    </row>
    <row r="459" spans="1:2" x14ac:dyDescent="0.25">
      <c r="A459" s="3"/>
      <c r="B459" s="3"/>
    </row>
    <row r="460" spans="1:2" x14ac:dyDescent="0.25">
      <c r="A460" s="3"/>
      <c r="B460" s="3"/>
    </row>
    <row r="461" spans="1:2" x14ac:dyDescent="0.25">
      <c r="A461" s="3"/>
      <c r="B461" s="3"/>
    </row>
    <row r="462" spans="1:2" x14ac:dyDescent="0.25">
      <c r="A462" s="3"/>
      <c r="B462" s="3"/>
    </row>
    <row r="463" spans="1:2" x14ac:dyDescent="0.25">
      <c r="A463" s="3"/>
      <c r="B463" s="3"/>
    </row>
    <row r="464" spans="1:2" x14ac:dyDescent="0.25">
      <c r="A464" s="3"/>
      <c r="B464" s="3"/>
    </row>
    <row r="465" spans="1:2" x14ac:dyDescent="0.25">
      <c r="A465" s="3"/>
      <c r="B465" s="3"/>
    </row>
    <row r="466" spans="1:2" x14ac:dyDescent="0.25">
      <c r="A466" s="3"/>
      <c r="B466" s="3"/>
    </row>
    <row r="467" spans="1:2" x14ac:dyDescent="0.25">
      <c r="A467" s="3"/>
      <c r="B467" s="3"/>
    </row>
    <row r="468" spans="1:2" x14ac:dyDescent="0.25">
      <c r="A468" s="3"/>
      <c r="B468" s="3"/>
    </row>
    <row r="469" spans="1:2" x14ac:dyDescent="0.25">
      <c r="A469" s="3"/>
      <c r="B469" s="3"/>
    </row>
    <row r="470" spans="1:2" x14ac:dyDescent="0.25">
      <c r="A470" s="3"/>
      <c r="B470" s="3"/>
    </row>
    <row r="471" spans="1:2" x14ac:dyDescent="0.25">
      <c r="A471" s="3"/>
      <c r="B471" s="3"/>
    </row>
    <row r="472" spans="1:2" x14ac:dyDescent="0.25">
      <c r="A472" s="3"/>
      <c r="B472" s="3"/>
    </row>
    <row r="473" spans="1:2" x14ac:dyDescent="0.25">
      <c r="A473" s="3"/>
      <c r="B473" s="3"/>
    </row>
    <row r="474" spans="1:2" x14ac:dyDescent="0.25">
      <c r="A474" s="3"/>
      <c r="B474" s="3"/>
    </row>
    <row r="475" spans="1:2" x14ac:dyDescent="0.25">
      <c r="A475" s="3"/>
      <c r="B475" s="3"/>
    </row>
    <row r="476" spans="1:2" x14ac:dyDescent="0.25">
      <c r="A476" s="3"/>
      <c r="B476" s="3"/>
    </row>
    <row r="477" spans="1:2" x14ac:dyDescent="0.25">
      <c r="A477" s="3"/>
      <c r="B477" s="3"/>
    </row>
    <row r="478" spans="1:2" x14ac:dyDescent="0.25">
      <c r="A478" s="3"/>
      <c r="B478" s="3"/>
    </row>
    <row r="479" spans="1:2" x14ac:dyDescent="0.25">
      <c r="A479" s="3"/>
      <c r="B479" s="3"/>
    </row>
    <row r="480" spans="1:2" x14ac:dyDescent="0.25">
      <c r="A480" s="3"/>
      <c r="B480" s="3"/>
    </row>
    <row r="481" spans="1:2" x14ac:dyDescent="0.25">
      <c r="A481" s="3"/>
      <c r="B481" s="3"/>
    </row>
    <row r="482" spans="1:2" x14ac:dyDescent="0.25">
      <c r="A482" s="3"/>
      <c r="B482" s="3"/>
    </row>
    <row r="483" spans="1:2" x14ac:dyDescent="0.25">
      <c r="A483" s="3"/>
      <c r="B483" s="3"/>
    </row>
    <row r="484" spans="1:2" x14ac:dyDescent="0.25">
      <c r="A484" s="3"/>
      <c r="B484" s="3"/>
    </row>
    <row r="485" spans="1:2" x14ac:dyDescent="0.25">
      <c r="A485" s="3"/>
      <c r="B485" s="3"/>
    </row>
    <row r="486" spans="1:2" x14ac:dyDescent="0.25">
      <c r="A486" s="3"/>
      <c r="B486" s="3"/>
    </row>
    <row r="487" spans="1:2" x14ac:dyDescent="0.25">
      <c r="A487" s="3"/>
      <c r="B487" s="3"/>
    </row>
    <row r="488" spans="1:2" x14ac:dyDescent="0.25">
      <c r="A488" s="3"/>
      <c r="B488" s="3"/>
    </row>
    <row r="489" spans="1:2" x14ac:dyDescent="0.25">
      <c r="A489" s="3"/>
      <c r="B489" s="3"/>
    </row>
    <row r="490" spans="1:2" x14ac:dyDescent="0.25">
      <c r="A490" s="3"/>
      <c r="B490" s="3"/>
    </row>
    <row r="491" spans="1:2" x14ac:dyDescent="0.25">
      <c r="A491" s="3"/>
      <c r="B491" s="3"/>
    </row>
    <row r="492" spans="1:2" x14ac:dyDescent="0.25">
      <c r="A492" s="3"/>
      <c r="B492" s="3"/>
    </row>
    <row r="493" spans="1:2" x14ac:dyDescent="0.25">
      <c r="A493" s="3"/>
      <c r="B493" s="3"/>
    </row>
    <row r="494" spans="1:2" x14ac:dyDescent="0.25">
      <c r="A494" s="3"/>
      <c r="B494" s="3"/>
    </row>
    <row r="495" spans="1:2" x14ac:dyDescent="0.25">
      <c r="A495" s="3"/>
      <c r="B495" s="3"/>
    </row>
    <row r="496" spans="1:2" x14ac:dyDescent="0.25">
      <c r="A496" s="3"/>
      <c r="B496" s="3"/>
    </row>
    <row r="497" spans="1:2" x14ac:dyDescent="0.25">
      <c r="A497" s="3"/>
      <c r="B497" s="3"/>
    </row>
    <row r="498" spans="1:2" x14ac:dyDescent="0.25">
      <c r="A498" s="3"/>
      <c r="B498" s="3"/>
    </row>
    <row r="499" spans="1:2" x14ac:dyDescent="0.25">
      <c r="A499" s="3"/>
      <c r="B499" s="3"/>
    </row>
    <row r="500" spans="1:2" x14ac:dyDescent="0.25">
      <c r="A500" s="3"/>
      <c r="B500" s="3"/>
    </row>
    <row r="501" spans="1:2" x14ac:dyDescent="0.25">
      <c r="A501" s="3"/>
      <c r="B501" s="3"/>
    </row>
    <row r="502" spans="1:2" x14ac:dyDescent="0.25">
      <c r="A502" s="3"/>
      <c r="B502" s="3"/>
    </row>
    <row r="503" spans="1:2" x14ac:dyDescent="0.25">
      <c r="A503" s="3"/>
      <c r="B503" s="3"/>
    </row>
    <row r="504" spans="1:2" x14ac:dyDescent="0.25">
      <c r="A504" s="3"/>
      <c r="B504" s="3"/>
    </row>
    <row r="505" spans="1:2" x14ac:dyDescent="0.25">
      <c r="A505" s="3"/>
      <c r="B505" s="3"/>
    </row>
    <row r="506" spans="1:2" x14ac:dyDescent="0.25">
      <c r="A506" s="3"/>
      <c r="B506" s="3"/>
    </row>
    <row r="507" spans="1:2" x14ac:dyDescent="0.25">
      <c r="A507" s="3"/>
      <c r="B507" s="3"/>
    </row>
    <row r="508" spans="1:2" x14ac:dyDescent="0.25">
      <c r="A508" s="3"/>
      <c r="B508" s="3"/>
    </row>
    <row r="509" spans="1:2" x14ac:dyDescent="0.25">
      <c r="A509" s="3"/>
      <c r="B509" s="3"/>
    </row>
    <row r="510" spans="1:2" x14ac:dyDescent="0.25">
      <c r="A510" s="3"/>
      <c r="B510" s="3"/>
    </row>
    <row r="511" spans="1:2" x14ac:dyDescent="0.25">
      <c r="A511" s="3"/>
      <c r="B511" s="3"/>
    </row>
    <row r="512" spans="1:2" x14ac:dyDescent="0.25">
      <c r="A512" s="3"/>
      <c r="B512" s="3"/>
    </row>
    <row r="513" spans="1:2" x14ac:dyDescent="0.25">
      <c r="A513" s="3"/>
      <c r="B513" s="3"/>
    </row>
    <row r="514" spans="1:2" x14ac:dyDescent="0.25">
      <c r="A514" s="3"/>
      <c r="B514" s="3"/>
    </row>
    <row r="515" spans="1:2" x14ac:dyDescent="0.25">
      <c r="A515" s="3"/>
      <c r="B515" s="3"/>
    </row>
    <row r="516" spans="1:2" x14ac:dyDescent="0.25">
      <c r="A516" s="3"/>
      <c r="B516" s="3"/>
    </row>
    <row r="517" spans="1:2" x14ac:dyDescent="0.25">
      <c r="A517" s="3"/>
      <c r="B517" s="3"/>
    </row>
    <row r="518" spans="1:2" x14ac:dyDescent="0.25">
      <c r="A518" s="3"/>
      <c r="B518" s="3"/>
    </row>
    <row r="519" spans="1:2" x14ac:dyDescent="0.25">
      <c r="A519" s="3"/>
      <c r="B519" s="3"/>
    </row>
    <row r="520" spans="1:2" x14ac:dyDescent="0.25">
      <c r="A520" s="3"/>
      <c r="B520" s="3"/>
    </row>
    <row r="521" spans="1:2" x14ac:dyDescent="0.25">
      <c r="A521" s="3"/>
      <c r="B521" s="3"/>
    </row>
    <row r="522" spans="1:2" x14ac:dyDescent="0.25">
      <c r="A522" s="3"/>
      <c r="B522" s="3"/>
    </row>
    <row r="523" spans="1:2" x14ac:dyDescent="0.25">
      <c r="A523" s="3"/>
      <c r="B523" s="3"/>
    </row>
    <row r="524" spans="1:2" x14ac:dyDescent="0.25">
      <c r="A524" s="3"/>
      <c r="B524" s="3"/>
    </row>
    <row r="525" spans="1:2" x14ac:dyDescent="0.25">
      <c r="A525" s="3"/>
      <c r="B525" s="3"/>
    </row>
    <row r="526" spans="1:2" x14ac:dyDescent="0.25">
      <c r="A526" s="3"/>
      <c r="B526" s="3"/>
    </row>
    <row r="527" spans="1:2" x14ac:dyDescent="0.25">
      <c r="A527" s="3"/>
      <c r="B527" s="3"/>
    </row>
    <row r="528" spans="1:2" x14ac:dyDescent="0.25">
      <c r="A528" s="3"/>
      <c r="B528" s="3"/>
    </row>
    <row r="529" spans="1:2" x14ac:dyDescent="0.25">
      <c r="A529" s="3"/>
      <c r="B529" s="3"/>
    </row>
    <row r="530" spans="1:2" x14ac:dyDescent="0.25">
      <c r="A530" s="3"/>
      <c r="B530" s="3"/>
    </row>
    <row r="531" spans="1:2" x14ac:dyDescent="0.25">
      <c r="A531" s="3"/>
      <c r="B531" s="3"/>
    </row>
    <row r="532" spans="1:2" x14ac:dyDescent="0.25">
      <c r="A532" s="3"/>
      <c r="B532" s="3"/>
    </row>
    <row r="533" spans="1:2" x14ac:dyDescent="0.25">
      <c r="A533" s="3"/>
      <c r="B533" s="3"/>
    </row>
    <row r="534" spans="1:2" x14ac:dyDescent="0.25">
      <c r="A534" s="3"/>
      <c r="B534" s="3"/>
    </row>
    <row r="535" spans="1:2" x14ac:dyDescent="0.25">
      <c r="A535" s="3"/>
      <c r="B535" s="3"/>
    </row>
    <row r="536" spans="1:2" x14ac:dyDescent="0.25">
      <c r="A536" s="3"/>
      <c r="B536" s="3"/>
    </row>
    <row r="537" spans="1:2" x14ac:dyDescent="0.25">
      <c r="A537" s="3"/>
      <c r="B537" s="3"/>
    </row>
    <row r="538" spans="1:2" x14ac:dyDescent="0.25">
      <c r="A538" s="3"/>
      <c r="B538" s="3"/>
    </row>
    <row r="539" spans="1:2" x14ac:dyDescent="0.25">
      <c r="A539" s="3"/>
      <c r="B539" s="3"/>
    </row>
    <row r="540" spans="1:2" x14ac:dyDescent="0.25">
      <c r="A540" s="3"/>
      <c r="B540" s="3"/>
    </row>
    <row r="541" spans="1:2" x14ac:dyDescent="0.25">
      <c r="A541" s="3"/>
      <c r="B541" s="3"/>
    </row>
    <row r="542" spans="1:2" x14ac:dyDescent="0.25">
      <c r="A542" s="3"/>
      <c r="B542" s="3"/>
    </row>
    <row r="543" spans="1:2" x14ac:dyDescent="0.25">
      <c r="A543" s="3"/>
      <c r="B543" s="3"/>
    </row>
    <row r="544" spans="1:2" x14ac:dyDescent="0.25">
      <c r="A544" s="3"/>
      <c r="B544" s="3"/>
    </row>
    <row r="545" spans="1:2" x14ac:dyDescent="0.25">
      <c r="A545" s="3"/>
      <c r="B545" s="3"/>
    </row>
    <row r="546" spans="1:2" x14ac:dyDescent="0.25">
      <c r="A546" s="3"/>
      <c r="B546" s="3"/>
    </row>
    <row r="547" spans="1:2" x14ac:dyDescent="0.25">
      <c r="A547" s="3"/>
      <c r="B547" s="3"/>
    </row>
    <row r="548" spans="1:2" x14ac:dyDescent="0.25">
      <c r="A548" s="3"/>
      <c r="B548" s="3"/>
    </row>
    <row r="549" spans="1:2" x14ac:dyDescent="0.25">
      <c r="A549" s="3"/>
      <c r="B549" s="3"/>
    </row>
    <row r="550" spans="1:2" x14ac:dyDescent="0.25">
      <c r="A550" s="3"/>
      <c r="B550" s="3"/>
    </row>
    <row r="551" spans="1:2" x14ac:dyDescent="0.25">
      <c r="A551" s="3"/>
      <c r="B551" s="3"/>
    </row>
    <row r="552" spans="1:2" x14ac:dyDescent="0.25">
      <c r="A552" s="3"/>
      <c r="B552" s="3"/>
    </row>
    <row r="553" spans="1:2" x14ac:dyDescent="0.25">
      <c r="A553" s="3"/>
      <c r="B553" s="3"/>
    </row>
    <row r="554" spans="1:2" x14ac:dyDescent="0.25">
      <c r="A554" s="3"/>
      <c r="B554" s="3"/>
    </row>
    <row r="555" spans="1:2" x14ac:dyDescent="0.25">
      <c r="A555" s="3"/>
      <c r="B555" s="3"/>
    </row>
    <row r="556" spans="1:2" x14ac:dyDescent="0.25">
      <c r="A556" s="3"/>
      <c r="B556" s="3"/>
    </row>
    <row r="557" spans="1:2" x14ac:dyDescent="0.25">
      <c r="A557" s="3"/>
      <c r="B557" s="3"/>
    </row>
    <row r="558" spans="1:2" x14ac:dyDescent="0.25">
      <c r="A558" s="3"/>
      <c r="B558" s="3"/>
    </row>
    <row r="559" spans="1:2" x14ac:dyDescent="0.25">
      <c r="A559" s="3"/>
      <c r="B559" s="3"/>
    </row>
    <row r="560" spans="1:2" x14ac:dyDescent="0.25">
      <c r="A560" s="3"/>
      <c r="B560" s="3"/>
    </row>
    <row r="561" spans="1:2" x14ac:dyDescent="0.25">
      <c r="A561" s="3"/>
      <c r="B561" s="3"/>
    </row>
    <row r="562" spans="1:2" x14ac:dyDescent="0.25">
      <c r="A562" s="3"/>
      <c r="B562" s="3"/>
    </row>
    <row r="563" spans="1:2" x14ac:dyDescent="0.25">
      <c r="A563" s="3"/>
      <c r="B563" s="3"/>
    </row>
    <row r="564" spans="1:2" x14ac:dyDescent="0.25">
      <c r="A564" s="3"/>
      <c r="B564" s="3"/>
    </row>
    <row r="565" spans="1:2" x14ac:dyDescent="0.25">
      <c r="A565" s="3"/>
      <c r="B565" s="3"/>
    </row>
    <row r="566" spans="1:2" x14ac:dyDescent="0.25">
      <c r="A566" s="3"/>
      <c r="B566" s="3"/>
    </row>
    <row r="567" spans="1:2" x14ac:dyDescent="0.25">
      <c r="A567" s="3"/>
      <c r="B567" s="3"/>
    </row>
    <row r="568" spans="1:2" x14ac:dyDescent="0.25">
      <c r="A568" s="3"/>
      <c r="B568" s="3"/>
    </row>
    <row r="569" spans="1:2" x14ac:dyDescent="0.25">
      <c r="A569" s="3"/>
      <c r="B569" s="3"/>
    </row>
    <row r="570" spans="1:2" x14ac:dyDescent="0.25">
      <c r="A570" s="3"/>
      <c r="B570" s="3"/>
    </row>
    <row r="571" spans="1:2" x14ac:dyDescent="0.25">
      <c r="A571" s="3"/>
      <c r="B571" s="3"/>
    </row>
    <row r="572" spans="1:2" x14ac:dyDescent="0.25">
      <c r="A572" s="3"/>
      <c r="B572" s="3"/>
    </row>
    <row r="573" spans="1:2" x14ac:dyDescent="0.25">
      <c r="A573" s="3"/>
      <c r="B573" s="3"/>
    </row>
    <row r="574" spans="1:2" x14ac:dyDescent="0.25">
      <c r="A574" s="3"/>
      <c r="B574" s="3"/>
    </row>
    <row r="575" spans="1:2" x14ac:dyDescent="0.25">
      <c r="A575" s="3"/>
      <c r="B575" s="3"/>
    </row>
    <row r="576" spans="1:2" x14ac:dyDescent="0.25">
      <c r="A576" s="3"/>
      <c r="B576" s="3"/>
    </row>
    <row r="577" spans="1:2" x14ac:dyDescent="0.25">
      <c r="A577" s="3"/>
      <c r="B577" s="3"/>
    </row>
    <row r="578" spans="1:2" x14ac:dyDescent="0.25">
      <c r="A578" s="3"/>
      <c r="B578" s="3"/>
    </row>
    <row r="579" spans="1:2" x14ac:dyDescent="0.25">
      <c r="A579" s="3"/>
      <c r="B579" s="3"/>
    </row>
    <row r="580" spans="1:2" x14ac:dyDescent="0.25">
      <c r="A580" s="3"/>
      <c r="B580" s="3"/>
    </row>
    <row r="581" spans="1:2" x14ac:dyDescent="0.25">
      <c r="A581" s="3"/>
      <c r="B581" s="3"/>
    </row>
    <row r="582" spans="1:2" x14ac:dyDescent="0.25">
      <c r="A582" s="3"/>
      <c r="B582" s="3"/>
    </row>
    <row r="583" spans="1:2" x14ac:dyDescent="0.25">
      <c r="A583" s="3"/>
      <c r="B583" s="3"/>
    </row>
    <row r="584" spans="1:2" x14ac:dyDescent="0.25">
      <c r="A584" s="3"/>
      <c r="B584" s="3"/>
    </row>
    <row r="585" spans="1:2" x14ac:dyDescent="0.25">
      <c r="A585" s="3"/>
      <c r="B585" s="3"/>
    </row>
    <row r="586" spans="1:2" x14ac:dyDescent="0.25">
      <c r="A586" s="3"/>
      <c r="B586" s="3"/>
    </row>
    <row r="587" spans="1:2" x14ac:dyDescent="0.25">
      <c r="A587" s="3"/>
      <c r="B587" s="3"/>
    </row>
    <row r="588" spans="1:2" x14ac:dyDescent="0.25">
      <c r="A588" s="3"/>
      <c r="B588" s="3"/>
    </row>
    <row r="589" spans="1:2" x14ac:dyDescent="0.25">
      <c r="A589" s="3"/>
      <c r="B589" s="3"/>
    </row>
    <row r="590" spans="1:2" x14ac:dyDescent="0.25">
      <c r="A590" s="3"/>
      <c r="B590" s="3"/>
    </row>
    <row r="591" spans="1:2" x14ac:dyDescent="0.25">
      <c r="A591" s="3"/>
      <c r="B591" s="3"/>
    </row>
    <row r="592" spans="1:2" x14ac:dyDescent="0.25">
      <c r="A592" s="3"/>
      <c r="B592" s="3"/>
    </row>
    <row r="593" spans="1:2" x14ac:dyDescent="0.25">
      <c r="A593" s="3"/>
      <c r="B593" s="3"/>
    </row>
    <row r="594" spans="1:2" x14ac:dyDescent="0.25">
      <c r="A594" s="3"/>
      <c r="B594" s="3"/>
    </row>
    <row r="595" spans="1:2" x14ac:dyDescent="0.25">
      <c r="A595" s="3"/>
      <c r="B595" s="3"/>
    </row>
    <row r="596" spans="1:2" x14ac:dyDescent="0.25">
      <c r="A596" s="3"/>
      <c r="B596" s="3"/>
    </row>
    <row r="597" spans="1:2" x14ac:dyDescent="0.25">
      <c r="A597" s="3"/>
      <c r="B597" s="3"/>
    </row>
    <row r="598" spans="1:2" x14ac:dyDescent="0.25">
      <c r="A598" s="3"/>
      <c r="B598" s="3"/>
    </row>
    <row r="599" spans="1:2" x14ac:dyDescent="0.25">
      <c r="A599" s="3"/>
      <c r="B599" s="3"/>
    </row>
    <row r="600" spans="1:2" x14ac:dyDescent="0.25">
      <c r="A600" s="3"/>
      <c r="B600" s="3"/>
    </row>
    <row r="601" spans="1:2" x14ac:dyDescent="0.25">
      <c r="A601" s="3"/>
      <c r="B601" s="3"/>
    </row>
    <row r="602" spans="1:2" x14ac:dyDescent="0.25">
      <c r="A602" s="3"/>
      <c r="B602" s="3"/>
    </row>
    <row r="603" spans="1:2" x14ac:dyDescent="0.25">
      <c r="A603" s="3"/>
      <c r="B603" s="3"/>
    </row>
    <row r="604" spans="1:2" x14ac:dyDescent="0.25">
      <c r="A604" s="3"/>
      <c r="B604" s="3"/>
    </row>
    <row r="605" spans="1:2" x14ac:dyDescent="0.25">
      <c r="A605" s="3"/>
      <c r="B605" s="3"/>
    </row>
    <row r="606" spans="1:2" x14ac:dyDescent="0.25">
      <c r="A606" s="3"/>
      <c r="B606" s="3"/>
    </row>
    <row r="607" spans="1:2" x14ac:dyDescent="0.25">
      <c r="A607" s="3"/>
      <c r="B607" s="3"/>
    </row>
    <row r="608" spans="1:2" x14ac:dyDescent="0.25">
      <c r="A608" s="3"/>
      <c r="B608" s="3"/>
    </row>
    <row r="609" spans="1:2" x14ac:dyDescent="0.25">
      <c r="A609" s="3"/>
      <c r="B609" s="3"/>
    </row>
    <row r="610" spans="1:2" x14ac:dyDescent="0.25">
      <c r="A610" s="3"/>
      <c r="B610" s="3"/>
    </row>
    <row r="611" spans="1:2" x14ac:dyDescent="0.25">
      <c r="A611" s="3"/>
      <c r="B611" s="3"/>
    </row>
    <row r="612" spans="1:2" x14ac:dyDescent="0.25">
      <c r="A612" s="3"/>
      <c r="B612" s="3"/>
    </row>
    <row r="613" spans="1:2" x14ac:dyDescent="0.25">
      <c r="A613" s="3"/>
      <c r="B613" s="3"/>
    </row>
    <row r="614" spans="1:2" x14ac:dyDescent="0.25">
      <c r="A614" s="3"/>
      <c r="B614" s="3"/>
    </row>
    <row r="615" spans="1:2" x14ac:dyDescent="0.25">
      <c r="A615" s="3"/>
      <c r="B615" s="3"/>
    </row>
    <row r="616" spans="1:2" x14ac:dyDescent="0.25">
      <c r="A616" s="3"/>
      <c r="B616" s="3"/>
    </row>
    <row r="617" spans="1:2" x14ac:dyDescent="0.25">
      <c r="A617" s="3"/>
      <c r="B617" s="3"/>
    </row>
    <row r="618" spans="1:2" x14ac:dyDescent="0.25">
      <c r="A618" s="3"/>
      <c r="B618" s="3"/>
    </row>
    <row r="619" spans="1:2" x14ac:dyDescent="0.25">
      <c r="A619" s="3"/>
      <c r="B619" s="3"/>
    </row>
    <row r="620" spans="1:2" x14ac:dyDescent="0.25">
      <c r="A620" s="3"/>
      <c r="B620" s="3"/>
    </row>
    <row r="621" spans="1:2" x14ac:dyDescent="0.25">
      <c r="A621" s="3"/>
      <c r="B621" s="3"/>
    </row>
    <row r="622" spans="1:2" x14ac:dyDescent="0.25">
      <c r="A622" s="3"/>
      <c r="B622" s="3"/>
    </row>
    <row r="623" spans="1:2" x14ac:dyDescent="0.25">
      <c r="A623" s="3"/>
      <c r="B623" s="3"/>
    </row>
    <row r="624" spans="1:2" x14ac:dyDescent="0.25">
      <c r="A624" s="3"/>
      <c r="B624" s="3"/>
    </row>
    <row r="625" spans="1:2" x14ac:dyDescent="0.25">
      <c r="A625" s="3"/>
      <c r="B625" s="3"/>
    </row>
    <row r="626" spans="1:2" x14ac:dyDescent="0.25">
      <c r="A626" s="3"/>
      <c r="B626" s="3"/>
    </row>
    <row r="627" spans="1:2" x14ac:dyDescent="0.25">
      <c r="A627" s="3"/>
      <c r="B627" s="3"/>
    </row>
    <row r="628" spans="1:2" x14ac:dyDescent="0.25">
      <c r="A628" s="3"/>
      <c r="B628" s="3"/>
    </row>
    <row r="629" spans="1:2" x14ac:dyDescent="0.25">
      <c r="A629" s="3"/>
      <c r="B629" s="3"/>
    </row>
    <row r="630" spans="1:2" x14ac:dyDescent="0.25">
      <c r="A630" s="3"/>
      <c r="B630" s="3"/>
    </row>
    <row r="631" spans="1:2" x14ac:dyDescent="0.25">
      <c r="A631" s="3"/>
      <c r="B631" s="3"/>
    </row>
    <row r="632" spans="1:2" x14ac:dyDescent="0.25">
      <c r="A632" s="3"/>
      <c r="B632" s="3"/>
    </row>
    <row r="633" spans="1:2" x14ac:dyDescent="0.25">
      <c r="A633" s="3"/>
      <c r="B633" s="3"/>
    </row>
    <row r="634" spans="1:2" x14ac:dyDescent="0.25">
      <c r="A634" s="3"/>
      <c r="B634" s="3"/>
    </row>
    <row r="635" spans="1:2" x14ac:dyDescent="0.25">
      <c r="A635" s="3"/>
      <c r="B635" s="3"/>
    </row>
    <row r="636" spans="1:2" x14ac:dyDescent="0.25">
      <c r="A636" s="3"/>
      <c r="B636" s="3"/>
    </row>
    <row r="637" spans="1:2" x14ac:dyDescent="0.25">
      <c r="A637" s="3"/>
      <c r="B637" s="3"/>
    </row>
    <row r="638" spans="1:2" x14ac:dyDescent="0.25">
      <c r="A638" s="3"/>
      <c r="B638" s="3"/>
    </row>
    <row r="639" spans="1:2" x14ac:dyDescent="0.25">
      <c r="A639" s="3"/>
      <c r="B639" s="3"/>
    </row>
    <row r="640" spans="1:2" x14ac:dyDescent="0.25">
      <c r="A640" s="3"/>
      <c r="B640" s="3"/>
    </row>
    <row r="641" spans="1:2" x14ac:dyDescent="0.25">
      <c r="A641" s="3"/>
      <c r="B641" s="3"/>
    </row>
    <row r="642" spans="1:2" x14ac:dyDescent="0.25">
      <c r="A642" s="3"/>
      <c r="B642" s="3"/>
    </row>
    <row r="643" spans="1:2" x14ac:dyDescent="0.25">
      <c r="A643" s="3"/>
      <c r="B643" s="3"/>
    </row>
    <row r="644" spans="1:2" x14ac:dyDescent="0.25">
      <c r="A644" s="3"/>
      <c r="B644" s="3"/>
    </row>
    <row r="645" spans="1:2" x14ac:dyDescent="0.25">
      <c r="A645" s="3"/>
      <c r="B645" s="3"/>
    </row>
    <row r="646" spans="1:2" x14ac:dyDescent="0.25">
      <c r="A646" s="3"/>
      <c r="B646" s="3"/>
    </row>
    <row r="647" spans="1:2" x14ac:dyDescent="0.25">
      <c r="A647" s="3"/>
      <c r="B647" s="3"/>
    </row>
    <row r="648" spans="1:2" x14ac:dyDescent="0.25">
      <c r="A648" s="3"/>
      <c r="B648" s="3"/>
    </row>
    <row r="649" spans="1:2" x14ac:dyDescent="0.25">
      <c r="A649" s="3"/>
      <c r="B649" s="3"/>
    </row>
    <row r="650" spans="1:2" x14ac:dyDescent="0.25">
      <c r="A650" s="3"/>
      <c r="B650" s="3"/>
    </row>
    <row r="651" spans="1:2" x14ac:dyDescent="0.25">
      <c r="A651" s="3"/>
      <c r="B651" s="3"/>
    </row>
    <row r="652" spans="1:2" x14ac:dyDescent="0.25">
      <c r="A652" s="3"/>
      <c r="B652" s="3"/>
    </row>
    <row r="653" spans="1:2" x14ac:dyDescent="0.25">
      <c r="A653" s="3"/>
      <c r="B653" s="3"/>
    </row>
    <row r="654" spans="1:2" x14ac:dyDescent="0.25">
      <c r="A654" s="3"/>
      <c r="B654" s="3"/>
    </row>
    <row r="655" spans="1:2" x14ac:dyDescent="0.25">
      <c r="A655" s="3"/>
      <c r="B655" s="3"/>
    </row>
    <row r="656" spans="1:2" x14ac:dyDescent="0.25">
      <c r="A656" s="3"/>
      <c r="B656" s="3"/>
    </row>
    <row r="657" spans="1:2" x14ac:dyDescent="0.25">
      <c r="A657" s="3"/>
      <c r="B657" s="3"/>
    </row>
    <row r="658" spans="1:2" x14ac:dyDescent="0.25">
      <c r="A658" s="3"/>
      <c r="B658" s="3"/>
    </row>
    <row r="659" spans="1:2" x14ac:dyDescent="0.25">
      <c r="A659" s="3"/>
      <c r="B659" s="3"/>
    </row>
    <row r="660" spans="1:2" x14ac:dyDescent="0.25">
      <c r="A660" s="3"/>
      <c r="B660" s="3"/>
    </row>
    <row r="661" spans="1:2" x14ac:dyDescent="0.25">
      <c r="A661" s="3"/>
      <c r="B661" s="3"/>
    </row>
    <row r="662" spans="1:2" x14ac:dyDescent="0.25">
      <c r="A662" s="3"/>
      <c r="B662" s="3"/>
    </row>
    <row r="663" spans="1:2" x14ac:dyDescent="0.25">
      <c r="A663" s="3"/>
      <c r="B663" s="3"/>
    </row>
    <row r="664" spans="1:2" x14ac:dyDescent="0.25">
      <c r="A664" s="3"/>
      <c r="B664" s="3"/>
    </row>
    <row r="665" spans="1:2" x14ac:dyDescent="0.25">
      <c r="A665" s="3"/>
      <c r="B665" s="3"/>
    </row>
    <row r="666" spans="1:2" x14ac:dyDescent="0.25">
      <c r="A666" s="3"/>
      <c r="B666" s="3"/>
    </row>
    <row r="667" spans="1:2" x14ac:dyDescent="0.25">
      <c r="A667" s="3"/>
      <c r="B667" s="3"/>
    </row>
    <row r="668" spans="1:2" x14ac:dyDescent="0.25">
      <c r="A668" s="3"/>
      <c r="B668" s="3"/>
    </row>
    <row r="669" spans="1:2" x14ac:dyDescent="0.25">
      <c r="A669" s="3"/>
      <c r="B669" s="3"/>
    </row>
    <row r="670" spans="1:2" x14ac:dyDescent="0.25">
      <c r="A670" s="3"/>
      <c r="B670" s="3"/>
    </row>
    <row r="671" spans="1:2" x14ac:dyDescent="0.25">
      <c r="A671" s="3"/>
      <c r="B671" s="3"/>
    </row>
    <row r="672" spans="1:2" x14ac:dyDescent="0.25">
      <c r="A672" s="3"/>
      <c r="B672" s="3"/>
    </row>
    <row r="673" spans="1:2" x14ac:dyDescent="0.25">
      <c r="A673" s="3"/>
      <c r="B673" s="3"/>
    </row>
    <row r="674" spans="1:2" x14ac:dyDescent="0.25">
      <c r="A674" s="3"/>
      <c r="B674" s="3"/>
    </row>
    <row r="675" spans="1:2" x14ac:dyDescent="0.25">
      <c r="A675" s="3"/>
      <c r="B675" s="3"/>
    </row>
    <row r="676" spans="1:2" x14ac:dyDescent="0.25">
      <c r="A676" s="3"/>
      <c r="B676" s="3"/>
    </row>
    <row r="677" spans="1:2" x14ac:dyDescent="0.25">
      <c r="A677" s="3"/>
      <c r="B677" s="3"/>
    </row>
    <row r="678" spans="1:2" x14ac:dyDescent="0.25">
      <c r="A678" s="3"/>
      <c r="B678" s="3"/>
    </row>
    <row r="679" spans="1:2" x14ac:dyDescent="0.25">
      <c r="A679" s="3"/>
      <c r="B679" s="3"/>
    </row>
    <row r="680" spans="1:2" x14ac:dyDescent="0.25">
      <c r="A680" s="3"/>
      <c r="B680" s="3"/>
    </row>
    <row r="681" spans="1:2" x14ac:dyDescent="0.25">
      <c r="A681" s="3"/>
      <c r="B681" s="3"/>
    </row>
    <row r="682" spans="1:2" x14ac:dyDescent="0.25">
      <c r="A682" s="3"/>
      <c r="B682" s="3"/>
    </row>
    <row r="683" spans="1:2" x14ac:dyDescent="0.25">
      <c r="A683" s="3"/>
      <c r="B683" s="3"/>
    </row>
    <row r="684" spans="1:2" x14ac:dyDescent="0.25">
      <c r="A684" s="3"/>
      <c r="B684" s="3"/>
    </row>
    <row r="685" spans="1:2" x14ac:dyDescent="0.25">
      <c r="A685" s="3"/>
      <c r="B685" s="3"/>
    </row>
    <row r="686" spans="1:2" x14ac:dyDescent="0.25">
      <c r="A686" s="3"/>
      <c r="B686" s="3"/>
    </row>
    <row r="687" spans="1:2" x14ac:dyDescent="0.25">
      <c r="A687" s="3"/>
      <c r="B687" s="3"/>
    </row>
    <row r="688" spans="1:2" x14ac:dyDescent="0.25">
      <c r="A688" s="3"/>
      <c r="B688" s="3"/>
    </row>
    <row r="689" spans="1:2" x14ac:dyDescent="0.25">
      <c r="A689" s="3"/>
      <c r="B689" s="3"/>
    </row>
    <row r="690" spans="1:2" x14ac:dyDescent="0.25">
      <c r="A690" s="3"/>
      <c r="B690" s="3"/>
    </row>
    <row r="691" spans="1:2" x14ac:dyDescent="0.25">
      <c r="A691" s="3"/>
      <c r="B691" s="3"/>
    </row>
    <row r="692" spans="1:2" x14ac:dyDescent="0.25">
      <c r="A692" s="3"/>
      <c r="B692" s="3"/>
    </row>
    <row r="693" spans="1:2" x14ac:dyDescent="0.25">
      <c r="A693" s="3"/>
      <c r="B693" s="3"/>
    </row>
    <row r="694" spans="1:2" x14ac:dyDescent="0.25">
      <c r="A694" s="3"/>
      <c r="B694" s="3"/>
    </row>
    <row r="695" spans="1:2" x14ac:dyDescent="0.25">
      <c r="A695" s="3"/>
      <c r="B695" s="3"/>
    </row>
    <row r="696" spans="1:2" x14ac:dyDescent="0.25">
      <c r="A696" s="3"/>
      <c r="B696" s="3"/>
    </row>
    <row r="697" spans="1:2" x14ac:dyDescent="0.25">
      <c r="A697" s="3"/>
      <c r="B697" s="3"/>
    </row>
    <row r="698" spans="1:2" x14ac:dyDescent="0.25">
      <c r="A698" s="3"/>
      <c r="B698" s="3"/>
    </row>
    <row r="699" spans="1:2" x14ac:dyDescent="0.25">
      <c r="A699" s="3"/>
      <c r="B699" s="3"/>
    </row>
    <row r="700" spans="1:2" x14ac:dyDescent="0.25">
      <c r="A700" s="3"/>
      <c r="B700" s="3"/>
    </row>
    <row r="701" spans="1:2" x14ac:dyDescent="0.25">
      <c r="A701" s="3"/>
      <c r="B701" s="3"/>
    </row>
    <row r="702" spans="1:2" x14ac:dyDescent="0.25">
      <c r="A702" s="3"/>
      <c r="B702" s="3"/>
    </row>
    <row r="703" spans="1:2" x14ac:dyDescent="0.25">
      <c r="A703" s="3"/>
      <c r="B703" s="3"/>
    </row>
    <row r="704" spans="1:2" x14ac:dyDescent="0.25">
      <c r="A704" s="3"/>
      <c r="B704" s="3"/>
    </row>
    <row r="705" spans="1:2" x14ac:dyDescent="0.25">
      <c r="A705" s="3"/>
      <c r="B705" s="3"/>
    </row>
    <row r="706" spans="1:2" x14ac:dyDescent="0.25">
      <c r="A706" s="3"/>
      <c r="B706" s="3"/>
    </row>
    <row r="707" spans="1:2" x14ac:dyDescent="0.25">
      <c r="A707" s="3"/>
      <c r="B707" s="3"/>
    </row>
    <row r="708" spans="1:2" x14ac:dyDescent="0.25">
      <c r="A708" s="3"/>
      <c r="B708" s="3"/>
    </row>
    <row r="709" spans="1:2" x14ac:dyDescent="0.25">
      <c r="A709" s="3"/>
      <c r="B709" s="3"/>
    </row>
    <row r="710" spans="1:2" x14ac:dyDescent="0.25">
      <c r="A710" s="3"/>
      <c r="B710" s="3"/>
    </row>
    <row r="711" spans="1:2" x14ac:dyDescent="0.25">
      <c r="A711" s="3"/>
      <c r="B711" s="3"/>
    </row>
    <row r="712" spans="1:2" x14ac:dyDescent="0.25">
      <c r="A712" s="3"/>
      <c r="B712" s="3"/>
    </row>
    <row r="713" spans="1:2" x14ac:dyDescent="0.25">
      <c r="A713" s="3"/>
      <c r="B713" s="3"/>
    </row>
    <row r="714" spans="1:2" x14ac:dyDescent="0.25">
      <c r="A714" s="3"/>
      <c r="B714" s="3"/>
    </row>
    <row r="715" spans="1:2" x14ac:dyDescent="0.25">
      <c r="A715" s="3"/>
      <c r="B715" s="3"/>
    </row>
    <row r="716" spans="1:2" x14ac:dyDescent="0.25">
      <c r="A716" s="3"/>
      <c r="B716" s="3"/>
    </row>
    <row r="717" spans="1:2" x14ac:dyDescent="0.25">
      <c r="A717" s="3"/>
      <c r="B717" s="3"/>
    </row>
    <row r="718" spans="1:2" x14ac:dyDescent="0.25">
      <c r="A718" s="3"/>
      <c r="B718" s="3"/>
    </row>
    <row r="719" spans="1:2" x14ac:dyDescent="0.25">
      <c r="A719" s="3"/>
      <c r="B719" s="3"/>
    </row>
    <row r="720" spans="1:2" x14ac:dyDescent="0.25">
      <c r="A720" s="3"/>
      <c r="B720" s="3"/>
    </row>
    <row r="721" spans="1:2" x14ac:dyDescent="0.25">
      <c r="A721" s="3"/>
      <c r="B721" s="3"/>
    </row>
    <row r="722" spans="1:2" x14ac:dyDescent="0.25">
      <c r="A722" s="3"/>
      <c r="B722" s="3"/>
    </row>
    <row r="723" spans="1:2" x14ac:dyDescent="0.25">
      <c r="A723" s="3"/>
      <c r="B723" s="3"/>
    </row>
    <row r="724" spans="1:2" x14ac:dyDescent="0.25">
      <c r="A724" s="3"/>
      <c r="B724" s="3"/>
    </row>
    <row r="725" spans="1:2" x14ac:dyDescent="0.25">
      <c r="A725" s="3"/>
      <c r="B725" s="3"/>
    </row>
    <row r="726" spans="1:2" x14ac:dyDescent="0.25">
      <c r="A726" s="3"/>
      <c r="B726" s="3"/>
    </row>
    <row r="727" spans="1:2" x14ac:dyDescent="0.25">
      <c r="A727" s="3"/>
      <c r="B727" s="3"/>
    </row>
    <row r="728" spans="1:2" x14ac:dyDescent="0.25">
      <c r="A728" s="3"/>
      <c r="B728" s="3"/>
    </row>
    <row r="729" spans="1:2" x14ac:dyDescent="0.25">
      <c r="A729" s="3"/>
      <c r="B729" s="3"/>
    </row>
    <row r="730" spans="1:2" x14ac:dyDescent="0.25">
      <c r="A730" s="3"/>
      <c r="B730" s="3"/>
    </row>
    <row r="731" spans="1:2" x14ac:dyDescent="0.25">
      <c r="A731" s="3"/>
      <c r="B731" s="3"/>
    </row>
    <row r="732" spans="1:2" x14ac:dyDescent="0.25">
      <c r="A732" s="3"/>
      <c r="B732" s="3"/>
    </row>
    <row r="733" spans="1:2" x14ac:dyDescent="0.25">
      <c r="A733" s="3"/>
      <c r="B733" s="3"/>
    </row>
    <row r="734" spans="1:2" x14ac:dyDescent="0.25">
      <c r="A734" s="3"/>
      <c r="B734" s="3"/>
    </row>
    <row r="735" spans="1:2" x14ac:dyDescent="0.25">
      <c r="A735" s="3"/>
      <c r="B735" s="3"/>
    </row>
    <row r="736" spans="1:2" x14ac:dyDescent="0.25">
      <c r="A736" s="3"/>
      <c r="B736" s="3"/>
    </row>
    <row r="737" spans="1:2" x14ac:dyDescent="0.25">
      <c r="A737" s="3"/>
      <c r="B737" s="3"/>
    </row>
    <row r="738" spans="1:2" x14ac:dyDescent="0.25">
      <c r="A738" s="3"/>
      <c r="B738" s="3"/>
    </row>
    <row r="739" spans="1:2" x14ac:dyDescent="0.25">
      <c r="A739" s="3"/>
      <c r="B739" s="3"/>
    </row>
    <row r="740" spans="1:2" x14ac:dyDescent="0.25">
      <c r="A740" s="3"/>
      <c r="B740" s="3"/>
    </row>
    <row r="741" spans="1:2" x14ac:dyDescent="0.25">
      <c r="A741" s="3"/>
      <c r="B741" s="3"/>
    </row>
    <row r="742" spans="1:2" x14ac:dyDescent="0.25">
      <c r="A742" s="3"/>
      <c r="B742" s="3"/>
    </row>
    <row r="743" spans="1:2" x14ac:dyDescent="0.25">
      <c r="A743" s="3"/>
      <c r="B743" s="3"/>
    </row>
    <row r="744" spans="1:2" x14ac:dyDescent="0.25">
      <c r="A744" s="3"/>
      <c r="B744" s="3"/>
    </row>
    <row r="745" spans="1:2" x14ac:dyDescent="0.25">
      <c r="A745" s="3"/>
      <c r="B745" s="3"/>
    </row>
    <row r="746" spans="1:2" x14ac:dyDescent="0.25">
      <c r="A746" s="3"/>
      <c r="B746" s="3"/>
    </row>
    <row r="747" spans="1:2" x14ac:dyDescent="0.25">
      <c r="A747" s="3"/>
      <c r="B747" s="3"/>
    </row>
    <row r="748" spans="1:2" x14ac:dyDescent="0.25">
      <c r="A748" s="3"/>
      <c r="B748" s="3"/>
    </row>
    <row r="749" spans="1:2" x14ac:dyDescent="0.25">
      <c r="A749" s="3"/>
      <c r="B749" s="3"/>
    </row>
    <row r="750" spans="1:2" x14ac:dyDescent="0.25">
      <c r="A750" s="3"/>
      <c r="B750" s="3"/>
    </row>
    <row r="751" spans="1:2" x14ac:dyDescent="0.25">
      <c r="A751" s="3"/>
      <c r="B751" s="3"/>
    </row>
    <row r="752" spans="1:2" x14ac:dyDescent="0.25">
      <c r="A752" s="3"/>
      <c r="B752" s="3"/>
    </row>
    <row r="753" spans="1:2" x14ac:dyDescent="0.25">
      <c r="A753" s="3"/>
      <c r="B753" s="3"/>
    </row>
    <row r="754" spans="1:2" x14ac:dyDescent="0.25">
      <c r="A754" s="3"/>
      <c r="B754" s="3"/>
    </row>
    <row r="755" spans="1:2" x14ac:dyDescent="0.25">
      <c r="A755" s="3"/>
      <c r="B755" s="3"/>
    </row>
    <row r="756" spans="1:2" x14ac:dyDescent="0.25">
      <c r="A756" s="3"/>
      <c r="B756" s="3"/>
    </row>
    <row r="757" spans="1:2" x14ac:dyDescent="0.25">
      <c r="A757" s="3"/>
      <c r="B757" s="3"/>
    </row>
    <row r="758" spans="1:2" x14ac:dyDescent="0.25">
      <c r="A758" s="3"/>
      <c r="B758" s="3"/>
    </row>
    <row r="759" spans="1:2" x14ac:dyDescent="0.25">
      <c r="A759" s="3"/>
      <c r="B759" s="3"/>
    </row>
    <row r="760" spans="1:2" x14ac:dyDescent="0.25">
      <c r="A760" s="3"/>
      <c r="B760" s="3"/>
    </row>
    <row r="761" spans="1:2" x14ac:dyDescent="0.25">
      <c r="A761" s="3"/>
      <c r="B761" s="3"/>
    </row>
    <row r="762" spans="1:2" x14ac:dyDescent="0.25">
      <c r="A762" s="3"/>
      <c r="B762" s="3"/>
    </row>
    <row r="763" spans="1:2" x14ac:dyDescent="0.25">
      <c r="A763" s="3"/>
      <c r="B763" s="3"/>
    </row>
    <row r="764" spans="1:2" x14ac:dyDescent="0.25">
      <c r="A764" s="3"/>
      <c r="B764" s="3"/>
    </row>
    <row r="765" spans="1:2" x14ac:dyDescent="0.25">
      <c r="A765" s="3"/>
      <c r="B765" s="3"/>
    </row>
    <row r="766" spans="1:2" x14ac:dyDescent="0.25">
      <c r="A766" s="3"/>
      <c r="B766" s="3"/>
    </row>
    <row r="767" spans="1:2" x14ac:dyDescent="0.25">
      <c r="A767" s="3"/>
      <c r="B767" s="3"/>
    </row>
    <row r="768" spans="1:2" x14ac:dyDescent="0.25">
      <c r="A768" s="3"/>
      <c r="B768" s="3"/>
    </row>
    <row r="769" spans="1:2" x14ac:dyDescent="0.25">
      <c r="A769" s="3"/>
      <c r="B769" s="3"/>
    </row>
    <row r="770" spans="1:2" x14ac:dyDescent="0.25">
      <c r="A770" s="3"/>
      <c r="B770" s="3"/>
    </row>
    <row r="771" spans="1:2" x14ac:dyDescent="0.25">
      <c r="A771" s="3"/>
      <c r="B771" s="3"/>
    </row>
    <row r="772" spans="1:2" x14ac:dyDescent="0.25">
      <c r="A772" s="3"/>
      <c r="B772" s="3"/>
    </row>
    <row r="773" spans="1:2" x14ac:dyDescent="0.25">
      <c r="A773" s="3"/>
      <c r="B773" s="3"/>
    </row>
    <row r="774" spans="1:2" x14ac:dyDescent="0.25">
      <c r="A774" s="3"/>
      <c r="B774" s="3"/>
    </row>
    <row r="775" spans="1:2" x14ac:dyDescent="0.25">
      <c r="A775" s="3"/>
      <c r="B775" s="3"/>
    </row>
    <row r="776" spans="1:2" x14ac:dyDescent="0.25">
      <c r="A776" s="3"/>
      <c r="B776" s="3"/>
    </row>
    <row r="777" spans="1:2" x14ac:dyDescent="0.25">
      <c r="A777" s="3"/>
      <c r="B777" s="3"/>
    </row>
    <row r="778" spans="1:2" x14ac:dyDescent="0.25">
      <c r="A778" s="3"/>
      <c r="B778" s="3"/>
    </row>
    <row r="779" spans="1:2" x14ac:dyDescent="0.25">
      <c r="A779" s="3"/>
      <c r="B779" s="3"/>
    </row>
    <row r="780" spans="1:2" x14ac:dyDescent="0.25">
      <c r="A780" s="3"/>
      <c r="B780" s="3"/>
    </row>
    <row r="781" spans="1:2" x14ac:dyDescent="0.25">
      <c r="A781" s="3"/>
      <c r="B781" s="3"/>
    </row>
    <row r="782" spans="1:2" x14ac:dyDescent="0.25">
      <c r="A782" s="3"/>
      <c r="B782" s="3"/>
    </row>
    <row r="783" spans="1:2" x14ac:dyDescent="0.25">
      <c r="A783" s="3"/>
      <c r="B783" s="3"/>
    </row>
    <row r="784" spans="1:2" x14ac:dyDescent="0.25">
      <c r="A784" s="3"/>
      <c r="B784" s="3"/>
    </row>
    <row r="785" spans="1:2" x14ac:dyDescent="0.25">
      <c r="A785" s="3"/>
      <c r="B785" s="3"/>
    </row>
    <row r="786" spans="1:2" x14ac:dyDescent="0.25">
      <c r="A786" s="3"/>
      <c r="B786" s="3"/>
    </row>
    <row r="787" spans="1:2" x14ac:dyDescent="0.25">
      <c r="A787" s="3"/>
      <c r="B787" s="3"/>
    </row>
    <row r="788" spans="1:2" x14ac:dyDescent="0.25">
      <c r="A788" s="3"/>
      <c r="B788" s="3"/>
    </row>
    <row r="789" spans="1:2" x14ac:dyDescent="0.25">
      <c r="A789" s="3"/>
      <c r="B789" s="3"/>
    </row>
    <row r="790" spans="1:2" x14ac:dyDescent="0.25">
      <c r="A790" s="3"/>
      <c r="B790" s="3"/>
    </row>
    <row r="791" spans="1:2" x14ac:dyDescent="0.25">
      <c r="A791" s="3"/>
      <c r="B791" s="3"/>
    </row>
    <row r="792" spans="1:2" x14ac:dyDescent="0.25">
      <c r="A792" s="3"/>
      <c r="B792" s="3"/>
    </row>
    <row r="793" spans="1:2" x14ac:dyDescent="0.25">
      <c r="A793" s="3"/>
      <c r="B793" s="3"/>
    </row>
    <row r="794" spans="1:2" x14ac:dyDescent="0.25">
      <c r="A794" s="3"/>
      <c r="B794" s="3"/>
    </row>
    <row r="795" spans="1:2" x14ac:dyDescent="0.25">
      <c r="A795" s="3"/>
      <c r="B795" s="3"/>
    </row>
    <row r="796" spans="1:2" x14ac:dyDescent="0.25">
      <c r="A796" s="3"/>
      <c r="B796" s="3"/>
    </row>
    <row r="797" spans="1:2" x14ac:dyDescent="0.25">
      <c r="A797" s="3"/>
      <c r="B797" s="3"/>
    </row>
    <row r="798" spans="1:2" x14ac:dyDescent="0.25">
      <c r="A798" s="3"/>
      <c r="B798" s="3"/>
    </row>
    <row r="799" spans="1:2" x14ac:dyDescent="0.25">
      <c r="A799" s="3"/>
      <c r="B799" s="3"/>
    </row>
    <row r="800" spans="1:2" x14ac:dyDescent="0.25">
      <c r="A800" s="3"/>
      <c r="B800" s="3"/>
    </row>
    <row r="801" spans="1:2" x14ac:dyDescent="0.25">
      <c r="A801" s="3"/>
      <c r="B801" s="3"/>
    </row>
    <row r="802" spans="1:2" x14ac:dyDescent="0.25">
      <c r="A802" s="3"/>
      <c r="B802" s="3"/>
    </row>
    <row r="803" spans="1:2" x14ac:dyDescent="0.25">
      <c r="A803" s="3"/>
      <c r="B803" s="3"/>
    </row>
    <row r="804" spans="1:2" x14ac:dyDescent="0.25">
      <c r="A804" s="3"/>
      <c r="B804" s="3"/>
    </row>
    <row r="805" spans="1:2" x14ac:dyDescent="0.25">
      <c r="A805" s="3"/>
      <c r="B805" s="3"/>
    </row>
    <row r="806" spans="1:2" x14ac:dyDescent="0.25">
      <c r="A806" s="3"/>
      <c r="B806" s="3"/>
    </row>
    <row r="807" spans="1:2" x14ac:dyDescent="0.25">
      <c r="A807" s="3"/>
      <c r="B807" s="3"/>
    </row>
    <row r="808" spans="1:2" x14ac:dyDescent="0.25">
      <c r="A808" s="3"/>
      <c r="B808" s="3"/>
    </row>
    <row r="809" spans="1:2" x14ac:dyDescent="0.25">
      <c r="A809" s="3"/>
      <c r="B809" s="3"/>
    </row>
    <row r="810" spans="1:2" x14ac:dyDescent="0.25">
      <c r="A810" s="3"/>
      <c r="B810" s="3"/>
    </row>
    <row r="811" spans="1:2" x14ac:dyDescent="0.25">
      <c r="A811" s="3"/>
      <c r="B811" s="3"/>
    </row>
    <row r="812" spans="1:2" x14ac:dyDescent="0.25">
      <c r="A812" s="3"/>
      <c r="B812" s="3"/>
    </row>
    <row r="813" spans="1:2" x14ac:dyDescent="0.25">
      <c r="A813" s="3"/>
      <c r="B813" s="3"/>
    </row>
    <row r="814" spans="1:2" x14ac:dyDescent="0.25">
      <c r="A814" s="3"/>
      <c r="B814" s="3"/>
    </row>
    <row r="815" spans="1:2" x14ac:dyDescent="0.25">
      <c r="A815" s="3"/>
      <c r="B815" s="3"/>
    </row>
    <row r="816" spans="1:2" x14ac:dyDescent="0.25">
      <c r="A816" s="3"/>
      <c r="B816" s="3"/>
    </row>
    <row r="817" spans="1:2" x14ac:dyDescent="0.25">
      <c r="A817" s="3"/>
      <c r="B817" s="3"/>
    </row>
    <row r="818" spans="1:2" x14ac:dyDescent="0.25">
      <c r="A818" s="3"/>
      <c r="B818" s="3"/>
    </row>
    <row r="819" spans="1:2" x14ac:dyDescent="0.25">
      <c r="A819" s="3"/>
      <c r="B819" s="3"/>
    </row>
    <row r="820" spans="1:2" x14ac:dyDescent="0.25">
      <c r="A820" s="3"/>
      <c r="B820" s="3"/>
    </row>
    <row r="821" spans="1:2" x14ac:dyDescent="0.25">
      <c r="A821" s="3"/>
      <c r="B821" s="3"/>
    </row>
    <row r="822" spans="1:2" x14ac:dyDescent="0.25">
      <c r="A822" s="3"/>
      <c r="B822" s="3"/>
    </row>
    <row r="823" spans="1:2" x14ac:dyDescent="0.25">
      <c r="A823" s="3"/>
      <c r="B823" s="3"/>
    </row>
    <row r="824" spans="1:2" x14ac:dyDescent="0.25">
      <c r="A824" s="3"/>
      <c r="B824" s="3"/>
    </row>
    <row r="825" spans="1:2" x14ac:dyDescent="0.25">
      <c r="A825" s="3"/>
      <c r="B825" s="3"/>
    </row>
    <row r="826" spans="1:2" x14ac:dyDescent="0.25">
      <c r="A826" s="3"/>
      <c r="B826" s="3"/>
    </row>
    <row r="827" spans="1:2" x14ac:dyDescent="0.25">
      <c r="A827" s="3"/>
      <c r="B827" s="3"/>
    </row>
    <row r="828" spans="1:2" x14ac:dyDescent="0.25">
      <c r="A828" s="3"/>
      <c r="B828" s="3"/>
    </row>
    <row r="829" spans="1:2" x14ac:dyDescent="0.25">
      <c r="A829" s="3"/>
      <c r="B829" s="3"/>
    </row>
    <row r="830" spans="1:2" x14ac:dyDescent="0.25">
      <c r="A830" s="3"/>
      <c r="B830" s="3"/>
    </row>
    <row r="831" spans="1:2" x14ac:dyDescent="0.25">
      <c r="A831" s="3"/>
      <c r="B831" s="3"/>
    </row>
    <row r="832" spans="1:2" x14ac:dyDescent="0.25">
      <c r="A832" s="3"/>
      <c r="B832" s="3"/>
    </row>
    <row r="833" spans="1:2" x14ac:dyDescent="0.25">
      <c r="A833" s="3"/>
      <c r="B833" s="3"/>
    </row>
    <row r="834" spans="1:2" x14ac:dyDescent="0.25">
      <c r="A834" s="3"/>
      <c r="B834" s="3"/>
    </row>
    <row r="835" spans="1:2" x14ac:dyDescent="0.25">
      <c r="A835" s="3"/>
      <c r="B835" s="3"/>
    </row>
    <row r="836" spans="1:2" x14ac:dyDescent="0.25">
      <c r="A836" s="3"/>
      <c r="B836" s="3"/>
    </row>
    <row r="837" spans="1:2" x14ac:dyDescent="0.25">
      <c r="A837" s="3"/>
      <c r="B837" s="3"/>
    </row>
    <row r="838" spans="1:2" x14ac:dyDescent="0.25">
      <c r="A838" s="3"/>
      <c r="B838" s="3"/>
    </row>
    <row r="839" spans="1:2" x14ac:dyDescent="0.25">
      <c r="A839" s="3"/>
      <c r="B839" s="3"/>
    </row>
    <row r="840" spans="1:2" x14ac:dyDescent="0.25">
      <c r="A840" s="3"/>
      <c r="B840" s="3"/>
    </row>
    <row r="841" spans="1:2" x14ac:dyDescent="0.25">
      <c r="A841" s="3"/>
      <c r="B841" s="3"/>
    </row>
    <row r="842" spans="1:2" x14ac:dyDescent="0.25">
      <c r="A842" s="3"/>
      <c r="B842" s="3"/>
    </row>
    <row r="843" spans="1:2" x14ac:dyDescent="0.25">
      <c r="A843" s="3"/>
      <c r="B843" s="3"/>
    </row>
    <row r="844" spans="1:2" x14ac:dyDescent="0.25">
      <c r="A844" s="3"/>
      <c r="B844" s="3"/>
    </row>
    <row r="845" spans="1:2" x14ac:dyDescent="0.25">
      <c r="A845" s="3"/>
      <c r="B845" s="3"/>
    </row>
    <row r="846" spans="1:2" x14ac:dyDescent="0.25">
      <c r="A846" s="3"/>
      <c r="B846" s="3"/>
    </row>
    <row r="847" spans="1:2" x14ac:dyDescent="0.25">
      <c r="A847" s="3"/>
      <c r="B847" s="3"/>
    </row>
    <row r="848" spans="1:2" x14ac:dyDescent="0.25">
      <c r="A848" s="3"/>
      <c r="B848" s="3"/>
    </row>
    <row r="849" spans="1:2" x14ac:dyDescent="0.25">
      <c r="A849" s="3"/>
      <c r="B849" s="3"/>
    </row>
    <row r="850" spans="1:2" x14ac:dyDescent="0.25">
      <c r="A850" s="3"/>
      <c r="B850" s="3"/>
    </row>
    <row r="851" spans="1:2" x14ac:dyDescent="0.25">
      <c r="A851" s="3"/>
      <c r="B851" s="3"/>
    </row>
    <row r="852" spans="1:2" x14ac:dyDescent="0.25">
      <c r="A852" s="3"/>
      <c r="B852" s="3"/>
    </row>
    <row r="853" spans="1:2" x14ac:dyDescent="0.25">
      <c r="A853" s="3"/>
      <c r="B853" s="3"/>
    </row>
    <row r="854" spans="1:2" x14ac:dyDescent="0.25">
      <c r="A854" s="3"/>
      <c r="B854" s="3"/>
    </row>
    <row r="855" spans="1:2" x14ac:dyDescent="0.25">
      <c r="A855" s="3"/>
      <c r="B855" s="3"/>
    </row>
    <row r="856" spans="1:2" x14ac:dyDescent="0.25">
      <c r="A856" s="3"/>
      <c r="B856" s="3"/>
    </row>
    <row r="857" spans="1:2" x14ac:dyDescent="0.25">
      <c r="A857" s="3"/>
      <c r="B857" s="3"/>
    </row>
    <row r="858" spans="1:2" x14ac:dyDescent="0.25">
      <c r="A858" s="3"/>
      <c r="B858" s="3"/>
    </row>
    <row r="859" spans="1:2" x14ac:dyDescent="0.25">
      <c r="A859" s="3"/>
      <c r="B859" s="3"/>
    </row>
    <row r="860" spans="1:2" x14ac:dyDescent="0.25">
      <c r="A860" s="3"/>
      <c r="B860" s="3"/>
    </row>
    <row r="861" spans="1:2" x14ac:dyDescent="0.25">
      <c r="A861" s="3"/>
      <c r="B861" s="3"/>
    </row>
    <row r="862" spans="1:2" x14ac:dyDescent="0.25">
      <c r="A862" s="3"/>
      <c r="B862" s="3"/>
    </row>
    <row r="863" spans="1:2" x14ac:dyDescent="0.25">
      <c r="A863" s="3"/>
      <c r="B863" s="3"/>
    </row>
    <row r="864" spans="1:2" x14ac:dyDescent="0.25">
      <c r="A864" s="3"/>
      <c r="B864" s="3"/>
    </row>
    <row r="865" spans="1:2" x14ac:dyDescent="0.25">
      <c r="A865" s="3"/>
      <c r="B865" s="3"/>
    </row>
    <row r="866" spans="1:2" x14ac:dyDescent="0.25">
      <c r="A866" s="3"/>
      <c r="B866" s="3"/>
    </row>
    <row r="867" spans="1:2" x14ac:dyDescent="0.25">
      <c r="A867" s="3"/>
      <c r="B867" s="3"/>
    </row>
    <row r="868" spans="1:2" x14ac:dyDescent="0.25">
      <c r="A868" s="3"/>
      <c r="B868" s="3"/>
    </row>
    <row r="869" spans="1:2" x14ac:dyDescent="0.25">
      <c r="A869" s="3"/>
      <c r="B869" s="3"/>
    </row>
    <row r="870" spans="1:2" x14ac:dyDescent="0.25">
      <c r="A870" s="3"/>
      <c r="B870" s="3"/>
    </row>
    <row r="871" spans="1:2" x14ac:dyDescent="0.25">
      <c r="A871" s="3"/>
      <c r="B871" s="3"/>
    </row>
    <row r="872" spans="1:2" x14ac:dyDescent="0.25">
      <c r="A872" s="3"/>
      <c r="B872" s="3"/>
    </row>
    <row r="873" spans="1:2" x14ac:dyDescent="0.25">
      <c r="A873" s="3"/>
      <c r="B873" s="3"/>
    </row>
    <row r="874" spans="1:2" x14ac:dyDescent="0.25">
      <c r="A874" s="3"/>
      <c r="B874" s="3"/>
    </row>
    <row r="875" spans="1:2" x14ac:dyDescent="0.25">
      <c r="A875" s="3"/>
      <c r="B875" s="3"/>
    </row>
    <row r="876" spans="1:2" x14ac:dyDescent="0.25">
      <c r="A876" s="3"/>
      <c r="B876" s="3"/>
    </row>
    <row r="877" spans="1:2" x14ac:dyDescent="0.25">
      <c r="A877" s="3"/>
      <c r="B877" s="3"/>
    </row>
    <row r="878" spans="1:2" x14ac:dyDescent="0.25">
      <c r="A878" s="3"/>
      <c r="B878" s="3"/>
    </row>
    <row r="879" spans="1:2" x14ac:dyDescent="0.25">
      <c r="A879" s="3"/>
      <c r="B879" s="3"/>
    </row>
    <row r="880" spans="1:2" x14ac:dyDescent="0.25">
      <c r="A880" s="3"/>
      <c r="B880" s="3"/>
    </row>
    <row r="881" spans="1:2" x14ac:dyDescent="0.25">
      <c r="A881" s="3"/>
      <c r="B881" s="3"/>
    </row>
    <row r="882" spans="1:2" x14ac:dyDescent="0.25">
      <c r="A882" s="3"/>
      <c r="B882" s="3"/>
    </row>
    <row r="883" spans="1:2" x14ac:dyDescent="0.25">
      <c r="A883" s="3"/>
      <c r="B883" s="3"/>
    </row>
    <row r="884" spans="1:2" x14ac:dyDescent="0.25">
      <c r="A884" s="3"/>
      <c r="B884" s="3"/>
    </row>
    <row r="885" spans="1:2" x14ac:dyDescent="0.25">
      <c r="A885" s="3"/>
      <c r="B885" s="3"/>
    </row>
    <row r="886" spans="1:2" x14ac:dyDescent="0.25">
      <c r="A886" s="3"/>
      <c r="B886" s="3"/>
    </row>
    <row r="887" spans="1:2" x14ac:dyDescent="0.25">
      <c r="A887" s="3"/>
      <c r="B887" s="3"/>
    </row>
    <row r="888" spans="1:2" x14ac:dyDescent="0.25">
      <c r="A888" s="3"/>
      <c r="B888" s="3"/>
    </row>
    <row r="889" spans="1:2" x14ac:dyDescent="0.25">
      <c r="A889" s="3"/>
      <c r="B889" s="3"/>
    </row>
    <row r="890" spans="1:2" x14ac:dyDescent="0.25">
      <c r="A890" s="3"/>
      <c r="B890" s="3"/>
    </row>
    <row r="891" spans="1:2" x14ac:dyDescent="0.25">
      <c r="A891" s="3"/>
      <c r="B891" s="3"/>
    </row>
    <row r="892" spans="1:2" x14ac:dyDescent="0.25">
      <c r="A892" s="3"/>
      <c r="B892" s="3"/>
    </row>
    <row r="893" spans="1:2" x14ac:dyDescent="0.25">
      <c r="A893" s="3"/>
      <c r="B893" s="3"/>
    </row>
    <row r="894" spans="1:2" x14ac:dyDescent="0.25">
      <c r="A894" s="3"/>
      <c r="B894" s="3"/>
    </row>
    <row r="895" spans="1:2" x14ac:dyDescent="0.25">
      <c r="A895" s="3"/>
      <c r="B895" s="3"/>
    </row>
    <row r="896" spans="1:2" x14ac:dyDescent="0.25">
      <c r="A896" s="3"/>
      <c r="B896" s="3"/>
    </row>
    <row r="897" spans="1:2" x14ac:dyDescent="0.25">
      <c r="A897" s="3"/>
      <c r="B897" s="3"/>
    </row>
    <row r="898" spans="1:2" x14ac:dyDescent="0.25">
      <c r="A898" s="3"/>
      <c r="B898" s="3"/>
    </row>
    <row r="899" spans="1:2" x14ac:dyDescent="0.25">
      <c r="A899" s="3"/>
      <c r="B899" s="3"/>
    </row>
    <row r="900" spans="1:2" x14ac:dyDescent="0.25">
      <c r="A900" s="3"/>
      <c r="B900" s="3"/>
    </row>
    <row r="901" spans="1:2" x14ac:dyDescent="0.25">
      <c r="A901" s="3"/>
      <c r="B901" s="3"/>
    </row>
    <row r="902" spans="1:2" x14ac:dyDescent="0.25">
      <c r="A902" s="3"/>
      <c r="B902" s="3"/>
    </row>
    <row r="903" spans="1:2" x14ac:dyDescent="0.25">
      <c r="A903" s="3"/>
      <c r="B903" s="3"/>
    </row>
    <row r="904" spans="1:2" x14ac:dyDescent="0.25">
      <c r="A904" s="3"/>
      <c r="B904" s="3"/>
    </row>
    <row r="905" spans="1:2" x14ac:dyDescent="0.25">
      <c r="A905" s="3"/>
      <c r="B905" s="3"/>
    </row>
    <row r="906" spans="1:2" x14ac:dyDescent="0.25">
      <c r="A906" s="3"/>
      <c r="B906" s="3"/>
    </row>
    <row r="907" spans="1:2" x14ac:dyDescent="0.25">
      <c r="A907" s="3"/>
      <c r="B907" s="3"/>
    </row>
    <row r="908" spans="1:2" x14ac:dyDescent="0.25">
      <c r="A908" s="3"/>
      <c r="B908" s="3"/>
    </row>
    <row r="909" spans="1:2" x14ac:dyDescent="0.25">
      <c r="A909" s="3"/>
      <c r="B909" s="3"/>
    </row>
    <row r="910" spans="1:2" x14ac:dyDescent="0.25">
      <c r="A910" s="3"/>
      <c r="B910" s="3"/>
    </row>
    <row r="911" spans="1:2" x14ac:dyDescent="0.25">
      <c r="A911" s="3"/>
      <c r="B911" s="3"/>
    </row>
    <row r="912" spans="1:2" x14ac:dyDescent="0.25">
      <c r="A912" s="3"/>
      <c r="B912" s="3"/>
    </row>
    <row r="913" spans="1:2" x14ac:dyDescent="0.25">
      <c r="A913" s="3"/>
      <c r="B913" s="3"/>
    </row>
    <row r="914" spans="1:2" x14ac:dyDescent="0.25">
      <c r="A914" s="3"/>
      <c r="B914" s="3"/>
    </row>
    <row r="915" spans="1:2" x14ac:dyDescent="0.25">
      <c r="A915" s="3"/>
      <c r="B915" s="3"/>
    </row>
    <row r="916" spans="1:2" x14ac:dyDescent="0.25">
      <c r="A916" s="3"/>
      <c r="B916" s="3"/>
    </row>
    <row r="917" spans="1:2" x14ac:dyDescent="0.25">
      <c r="A917" s="3"/>
      <c r="B917" s="3"/>
    </row>
    <row r="918" spans="1:2" x14ac:dyDescent="0.25">
      <c r="A918" s="3"/>
      <c r="B918" s="3"/>
    </row>
    <row r="919" spans="1:2" x14ac:dyDescent="0.25">
      <c r="A919" s="3"/>
      <c r="B919" s="3"/>
    </row>
    <row r="920" spans="1:2" x14ac:dyDescent="0.25">
      <c r="A920" s="3"/>
      <c r="B920" s="3"/>
    </row>
    <row r="921" spans="1:2" x14ac:dyDescent="0.25">
      <c r="A921" s="3"/>
      <c r="B921" s="3"/>
    </row>
    <row r="922" spans="1:2" x14ac:dyDescent="0.25">
      <c r="A922" s="3"/>
      <c r="B922" s="3"/>
    </row>
    <row r="923" spans="1:2" x14ac:dyDescent="0.25">
      <c r="A923" s="3"/>
      <c r="B923" s="3"/>
    </row>
    <row r="924" spans="1:2" x14ac:dyDescent="0.25">
      <c r="A924" s="3"/>
      <c r="B924" s="3"/>
    </row>
    <row r="925" spans="1:2" x14ac:dyDescent="0.25">
      <c r="A925" s="3"/>
      <c r="B925" s="3"/>
    </row>
    <row r="926" spans="1:2" x14ac:dyDescent="0.25">
      <c r="A926" s="3"/>
      <c r="B926" s="3"/>
    </row>
    <row r="927" spans="1:2" x14ac:dyDescent="0.25">
      <c r="A927" s="3"/>
      <c r="B927" s="3"/>
    </row>
    <row r="928" spans="1:2" x14ac:dyDescent="0.25">
      <c r="A928" s="3"/>
      <c r="B928" s="3"/>
    </row>
    <row r="929" spans="1:2" x14ac:dyDescent="0.25">
      <c r="A929" s="3"/>
      <c r="B929" s="3"/>
    </row>
    <row r="930" spans="1:2" x14ac:dyDescent="0.25">
      <c r="A930" s="3"/>
      <c r="B930" s="3"/>
    </row>
    <row r="931" spans="1:2" x14ac:dyDescent="0.25">
      <c r="A931" s="3"/>
      <c r="B931" s="3"/>
    </row>
    <row r="932" spans="1:2" x14ac:dyDescent="0.25">
      <c r="A932" s="3"/>
      <c r="B932" s="3"/>
    </row>
    <row r="933" spans="1:2" x14ac:dyDescent="0.25">
      <c r="A933" s="3"/>
      <c r="B933" s="3"/>
    </row>
    <row r="934" spans="1:2" x14ac:dyDescent="0.25">
      <c r="A934" s="3"/>
      <c r="B934" s="3"/>
    </row>
    <row r="935" spans="1:2" x14ac:dyDescent="0.25">
      <c r="A935" s="3"/>
      <c r="B935" s="3"/>
    </row>
    <row r="936" spans="1:2" x14ac:dyDescent="0.25">
      <c r="A936" s="3"/>
      <c r="B936" s="3"/>
    </row>
    <row r="937" spans="1:2" x14ac:dyDescent="0.25">
      <c r="A937" s="3"/>
      <c r="B937" s="3"/>
    </row>
    <row r="938" spans="1:2" x14ac:dyDescent="0.25">
      <c r="A938" s="3"/>
      <c r="B938" s="3"/>
    </row>
    <row r="939" spans="1:2" x14ac:dyDescent="0.25">
      <c r="A939" s="3"/>
      <c r="B939" s="3"/>
    </row>
    <row r="940" spans="1:2" x14ac:dyDescent="0.25">
      <c r="A940" s="3"/>
      <c r="B940" s="3"/>
    </row>
    <row r="941" spans="1:2" x14ac:dyDescent="0.25">
      <c r="A941" s="3"/>
      <c r="B941" s="3"/>
    </row>
    <row r="942" spans="1:2" x14ac:dyDescent="0.25">
      <c r="A942" s="3"/>
      <c r="B942" s="3"/>
    </row>
    <row r="943" spans="1:2" x14ac:dyDescent="0.25">
      <c r="A943" s="3"/>
      <c r="B943" s="3"/>
    </row>
    <row r="944" spans="1:2" x14ac:dyDescent="0.25">
      <c r="A944" s="3"/>
      <c r="B944" s="3"/>
    </row>
    <row r="945" spans="1:2" x14ac:dyDescent="0.25">
      <c r="A945" s="3"/>
      <c r="B945" s="3"/>
    </row>
    <row r="946" spans="1:2" x14ac:dyDescent="0.25">
      <c r="A946" s="3"/>
      <c r="B946" s="3"/>
    </row>
    <row r="947" spans="1:2" x14ac:dyDescent="0.25">
      <c r="A947" s="3"/>
      <c r="B947" s="3"/>
    </row>
    <row r="948" spans="1:2" x14ac:dyDescent="0.25">
      <c r="A948" s="3"/>
      <c r="B948" s="3"/>
    </row>
    <row r="949" spans="1:2" x14ac:dyDescent="0.25">
      <c r="A949" s="3"/>
      <c r="B949" s="3"/>
    </row>
    <row r="950" spans="1:2" x14ac:dyDescent="0.25">
      <c r="A950" s="3"/>
      <c r="B950" s="3"/>
    </row>
    <row r="951" spans="1:2" x14ac:dyDescent="0.25">
      <c r="A951" s="3"/>
      <c r="B951" s="3"/>
    </row>
    <row r="952" spans="1:2" x14ac:dyDescent="0.25">
      <c r="A952" s="3"/>
      <c r="B952" s="3"/>
    </row>
    <row r="953" spans="1:2" x14ac:dyDescent="0.25">
      <c r="A953" s="3"/>
      <c r="B953" s="3"/>
    </row>
    <row r="954" spans="1:2" x14ac:dyDescent="0.25">
      <c r="A954" s="3"/>
      <c r="B954" s="3"/>
    </row>
    <row r="955" spans="1:2" x14ac:dyDescent="0.25">
      <c r="A955" s="3"/>
      <c r="B955" s="3"/>
    </row>
    <row r="956" spans="1:2" x14ac:dyDescent="0.25">
      <c r="A956" s="3"/>
      <c r="B956" s="3"/>
    </row>
    <row r="957" spans="1:2" x14ac:dyDescent="0.25">
      <c r="A957" s="3"/>
      <c r="B957" s="3"/>
    </row>
    <row r="958" spans="1:2" x14ac:dyDescent="0.25">
      <c r="A958" s="3"/>
      <c r="B958" s="3"/>
    </row>
    <row r="959" spans="1:2" x14ac:dyDescent="0.25">
      <c r="A959" s="3"/>
      <c r="B959" s="3"/>
    </row>
    <row r="960" spans="1:2" x14ac:dyDescent="0.25">
      <c r="A960" s="3"/>
      <c r="B960" s="3"/>
    </row>
    <row r="961" spans="1:2" x14ac:dyDescent="0.25">
      <c r="A961" s="3"/>
      <c r="B961" s="3"/>
    </row>
    <row r="962" spans="1:2" x14ac:dyDescent="0.25">
      <c r="A962" s="3"/>
      <c r="B962" s="3"/>
    </row>
    <row r="963" spans="1:2" x14ac:dyDescent="0.25">
      <c r="A963" s="3"/>
      <c r="B963" s="3"/>
    </row>
    <row r="964" spans="1:2" x14ac:dyDescent="0.25">
      <c r="A964" s="3"/>
      <c r="B964" s="3"/>
    </row>
    <row r="965" spans="1:2" x14ac:dyDescent="0.25">
      <c r="A965" s="3"/>
      <c r="B965" s="3"/>
    </row>
    <row r="966" spans="1:2" x14ac:dyDescent="0.25">
      <c r="A966" s="3"/>
      <c r="B966" s="3"/>
    </row>
    <row r="967" spans="1:2" x14ac:dyDescent="0.25">
      <c r="A967" s="3"/>
      <c r="B967" s="3"/>
    </row>
    <row r="968" spans="1:2" x14ac:dyDescent="0.25">
      <c r="A968" s="3"/>
      <c r="B968" s="3"/>
    </row>
    <row r="969" spans="1:2" x14ac:dyDescent="0.25">
      <c r="A969" s="3"/>
      <c r="B969" s="3"/>
    </row>
    <row r="970" spans="1:2" x14ac:dyDescent="0.25">
      <c r="A970" s="3"/>
      <c r="B970" s="3"/>
    </row>
    <row r="971" spans="1:2" x14ac:dyDescent="0.25">
      <c r="A971" s="3"/>
      <c r="B971" s="3"/>
    </row>
    <row r="972" spans="1:2" x14ac:dyDescent="0.25">
      <c r="A972" s="3"/>
      <c r="B972" s="3"/>
    </row>
    <row r="973" spans="1:2" x14ac:dyDescent="0.25">
      <c r="A973" s="3"/>
      <c r="B973" s="3"/>
    </row>
    <row r="974" spans="1:2" x14ac:dyDescent="0.25">
      <c r="A974" s="3"/>
      <c r="B974" s="3"/>
    </row>
    <row r="975" spans="1:2" x14ac:dyDescent="0.25">
      <c r="A975" s="3"/>
      <c r="B975" s="3"/>
    </row>
    <row r="976" spans="1:2" x14ac:dyDescent="0.25">
      <c r="A976" s="3"/>
      <c r="B976" s="3"/>
    </row>
    <row r="977" spans="1:2" x14ac:dyDescent="0.25">
      <c r="A977" s="3"/>
      <c r="B977" s="3"/>
    </row>
    <row r="978" spans="1:2" x14ac:dyDescent="0.25">
      <c r="A978" s="3"/>
      <c r="B978" s="3"/>
    </row>
    <row r="979" spans="1:2" x14ac:dyDescent="0.25">
      <c r="A979" s="3"/>
      <c r="B979" s="3"/>
    </row>
    <row r="980" spans="1:2" x14ac:dyDescent="0.25">
      <c r="A980" s="3"/>
      <c r="B980" s="3"/>
    </row>
    <row r="981" spans="1:2" x14ac:dyDescent="0.25">
      <c r="A981" s="3"/>
      <c r="B981" s="3"/>
    </row>
    <row r="982" spans="1:2" x14ac:dyDescent="0.25">
      <c r="A982" s="3"/>
      <c r="B982" s="3"/>
    </row>
    <row r="983" spans="1:2" x14ac:dyDescent="0.25">
      <c r="A983" s="3"/>
      <c r="B983" s="3"/>
    </row>
    <row r="984" spans="1:2" x14ac:dyDescent="0.25">
      <c r="A984" s="3"/>
      <c r="B984" s="3"/>
    </row>
    <row r="985" spans="1:2" x14ac:dyDescent="0.25">
      <c r="A985" s="3"/>
      <c r="B985" s="3"/>
    </row>
    <row r="986" spans="1:2" x14ac:dyDescent="0.25">
      <c r="A986" s="3"/>
      <c r="B986" s="3"/>
    </row>
    <row r="987" spans="1:2" x14ac:dyDescent="0.25">
      <c r="A987" s="3"/>
      <c r="B987" s="3"/>
    </row>
    <row r="988" spans="1:2" x14ac:dyDescent="0.25">
      <c r="A988" s="3"/>
      <c r="B988" s="3"/>
    </row>
    <row r="989" spans="1:2" x14ac:dyDescent="0.25">
      <c r="A989" s="3"/>
      <c r="B989" s="3"/>
    </row>
    <row r="990" spans="1:2" x14ac:dyDescent="0.25">
      <c r="A990" s="3"/>
      <c r="B990" s="3"/>
    </row>
    <row r="991" spans="1:2" x14ac:dyDescent="0.25">
      <c r="A991" s="3"/>
      <c r="B991" s="3"/>
    </row>
    <row r="992" spans="1:2" x14ac:dyDescent="0.25">
      <c r="A992" s="3"/>
      <c r="B992" s="3"/>
    </row>
    <row r="993" spans="1:2" x14ac:dyDescent="0.25">
      <c r="A993" s="3"/>
      <c r="B993" s="3"/>
    </row>
    <row r="994" spans="1:2" x14ac:dyDescent="0.25">
      <c r="A994" s="3"/>
      <c r="B994" s="3"/>
    </row>
    <row r="995" spans="1:2" x14ac:dyDescent="0.25">
      <c r="A995" s="3"/>
      <c r="B995" s="3"/>
    </row>
    <row r="996" spans="1:2" x14ac:dyDescent="0.25">
      <c r="A996" s="3"/>
      <c r="B996" s="3"/>
    </row>
    <row r="997" spans="1:2" x14ac:dyDescent="0.25">
      <c r="A997" s="3"/>
      <c r="B997" s="3"/>
    </row>
    <row r="998" spans="1:2" x14ac:dyDescent="0.25">
      <c r="A998" s="3"/>
      <c r="B998" s="3"/>
    </row>
    <row r="999" spans="1:2" x14ac:dyDescent="0.25">
      <c r="A999" s="3"/>
      <c r="B999" s="3"/>
    </row>
    <row r="1000" spans="1:2" x14ac:dyDescent="0.25">
      <c r="A1000" s="3"/>
      <c r="B1000" s="3"/>
    </row>
  </sheetData>
  <mergeCells count="4">
    <mergeCell ref="A1:B1"/>
    <mergeCell ref="A7:B7"/>
    <mergeCell ref="A16:B16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Leavers</vt:lpstr>
      <vt:lpstr>Summary</vt:lpstr>
      <vt:lpstr>Year on year</vt:lpstr>
      <vt:lpstr>Data 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Brett</dc:creator>
  <cp:lastModifiedBy>user</cp:lastModifiedBy>
  <cp:lastPrinted>2019-09-02T14:46:55Z</cp:lastPrinted>
  <dcterms:created xsi:type="dcterms:W3CDTF">2016-11-25T15:11:22Z</dcterms:created>
  <dcterms:modified xsi:type="dcterms:W3CDTF">2019-10-29T13:49:51Z</dcterms:modified>
</cp:coreProperties>
</file>